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harts/chart7.xml" ContentType="application/vnd.openxmlformats-officedocument.drawingml.chart+xml"/>
  <Override PartName="/xl/drawings/drawing4.xml" ContentType="application/vnd.openxmlformats-officedocument.drawing+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drawings/drawing6.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M:\SAKSHAM\Monthly Report\Nov 2025\Final\"/>
    </mc:Choice>
  </mc:AlternateContent>
  <xr:revisionPtr revIDLastSave="0" documentId="13_ncr:1_{E9057064-E1AA-4B7A-A317-24F0EC643B7F}" xr6:coauthVersionLast="36" xr6:coauthVersionMax="47" xr10:uidLastSave="{00000000-0000-0000-0000-000000000000}"/>
  <bookViews>
    <workbookView xWindow="0" yWindow="0" windowWidth="28800" windowHeight="12105" tabRatio="849" firstSheet="16" activeTab="37" xr2:uid="{00000000-000D-0000-FFFF-FFFF00000000}"/>
  </bookViews>
  <sheets>
    <sheet name="Contents" sheetId="1" state="hidden" r:id="rId1"/>
    <sheet name="Abbrevation" sheetId="3" state="hidden" r:id="rId2"/>
    <sheet name="Abbreviations-List" sheetId="26" state="hidden" r:id="rId3"/>
    <sheet name="Table-1" sheetId="7" r:id="rId4"/>
    <sheet name="Summary Table-1 (N)" sheetId="55" state="hidden" r:id="rId5"/>
    <sheet name="Fig 7" sheetId="44" state="hidden" r:id="rId6"/>
    <sheet name="data-chart 4 (E)" sheetId="8" state="hidden" r:id="rId7"/>
    <sheet name="data-chart4 (N)" sheetId="56" state="hidden" r:id="rId8"/>
    <sheet name="Table-2" sheetId="37" r:id="rId9"/>
    <sheet name="Table-3 to 26" sheetId="10" r:id="rId10"/>
    <sheet name="Table-27" sheetId="14" r:id="rId11"/>
    <sheet name="Table-28" sheetId="16" r:id="rId12"/>
    <sheet name="Table-29" sheetId="17" r:id="rId13"/>
    <sheet name="Table-30" sheetId="18" r:id="rId14"/>
    <sheet name="Table-31" sheetId="50" r:id="rId15"/>
    <sheet name="Table-32" sheetId="51" r:id="rId16"/>
    <sheet name="Table-33" sheetId="57" r:id="rId17"/>
    <sheet name="Table-34" sheetId="58" r:id="rId18"/>
    <sheet name="Table-35" sheetId="40" r:id="rId19"/>
    <sheet name="Table-36" sheetId="41" r:id="rId20"/>
    <sheet name="Table-37" sheetId="59" r:id="rId21"/>
    <sheet name="Table-38" sheetId="22" r:id="rId22"/>
    <sheet name="Table 16B" sheetId="39" state="hidden" r:id="rId23"/>
    <sheet name="Table 27" sheetId="4" state="hidden" r:id="rId24"/>
    <sheet name="Table-39" sheetId="54" r:id="rId25"/>
    <sheet name="Table-40(a)" sheetId="5" r:id="rId26"/>
    <sheet name="Table-40(b)" sheetId="53" r:id="rId27"/>
    <sheet name="Table 28(c)" sheetId="45" state="hidden" r:id="rId28"/>
    <sheet name="Table-40(c)" sheetId="62" r:id="rId29"/>
    <sheet name="Table-40(d)" sheetId="67" r:id="rId30"/>
    <sheet name="Table-41" sheetId="61" r:id="rId31"/>
    <sheet name="Table 32 (INTERIM)" sheetId="66" state="hidden" r:id="rId32"/>
    <sheet name="Table-42" sheetId="63" r:id="rId33"/>
    <sheet name="Table 29" sheetId="6" state="hidden" r:id="rId34"/>
    <sheet name="Table-43" sheetId="19" r:id="rId35"/>
    <sheet name="Table-44" sheetId="20" r:id="rId36"/>
    <sheet name="Table-45" sheetId="23" r:id="rId37"/>
    <sheet name="Table-46(a,b)" sheetId="52" r:id="rId38"/>
    <sheet name="List of Licensees" sheetId="25" state="hidden" r:id="rId39"/>
    <sheet name="Comparison sheet  (N)" sheetId="64" state="hidden" r:id="rId40"/>
    <sheet name="Figure 7" sheetId="32" state="hidden" r:id="rId41"/>
    <sheet name="Forward Curve" sheetId="29" state="hidden" r:id="rId42"/>
    <sheet name="Sheet1" sheetId="27" state="hidden" r:id="rId43"/>
  </sheets>
  <externalReferences>
    <externalReference r:id="rId44"/>
  </externalReferences>
  <definedNames>
    <definedName name="_xlnm._FilterDatabase" localSheetId="27" hidden="1">'Table 28(c)'!$A$2:$G$41</definedName>
    <definedName name="_xlnm._FilterDatabase" localSheetId="33" hidden="1">'Table 29'!$A$3:$AD$3</definedName>
    <definedName name="_xlnm._FilterDatabase" localSheetId="31" hidden="1">'Table 32 (INTERIM)'!$A$3:$Z$3</definedName>
    <definedName name="_xlnm._FilterDatabase" localSheetId="25" hidden="1">'Table-40(a)'!$A$1:$J$39</definedName>
    <definedName name="_xlnm._FilterDatabase" localSheetId="26" hidden="1">'Table-40(b)'!$A$1:$J$39</definedName>
    <definedName name="_xlnm._FilterDatabase" localSheetId="28" hidden="1">'Table-40(c)'!$A$1:$G$39</definedName>
    <definedName name="_xlnm._FilterDatabase" localSheetId="29" hidden="1">'Table-40(d)'!$A$1:$A$39</definedName>
    <definedName name="_xlnm._FilterDatabase" localSheetId="30" hidden="1">'Table-41'!$A$3:$H$594</definedName>
    <definedName name="_ftn1" localSheetId="0">Contents!#REF!</definedName>
    <definedName name="_ftnref1" localSheetId="0">Contents!#REF!</definedName>
    <definedName name="OLE_LINK1" localSheetId="0">Contents!$A$1</definedName>
    <definedName name="_xlnm.Print_Area" localSheetId="39">'Comparison sheet  (N)'!$A$1:$G$98</definedName>
    <definedName name="_xlnm.Print_Area" localSheetId="38">'List of Licensees'!$A$1:$G$54</definedName>
    <definedName name="_xlnm.Print_Area" localSheetId="4">'Summary Table-1 (N)'!$A$1:$E$22</definedName>
    <definedName name="_xlnm.Print_Area" localSheetId="22">'Table 16B'!$A$1:$D$16</definedName>
    <definedName name="_xlnm.Print_Area" localSheetId="27">'Table 28(c)'!$A$1:$M$41</definedName>
    <definedName name="_xlnm.Print_Area" localSheetId="33">'Table 29'!$A$1:$K$236</definedName>
    <definedName name="_xlnm.Print_Area" localSheetId="31">'Table 32 (INTERIM)'!$A$1:$J$140</definedName>
    <definedName name="_xlnm.Print_Area" localSheetId="3">'Table-1'!$A$1:$E$25</definedName>
    <definedName name="_xlnm.Print_Area" localSheetId="9">'Table-3 to 26'!$A$1:$E$197</definedName>
    <definedName name="_xlnm.Print_Area" localSheetId="21">'Table-38'!$A$1:$N$16</definedName>
    <definedName name="_xlnm.Print_Area" localSheetId="25">'Table-40(a)'!$A$1:$J$39</definedName>
    <definedName name="_xlnm.Print_Area" localSheetId="26">'Table-40(b)'!$A$1:$J$39</definedName>
    <definedName name="_xlnm.Print_Area" localSheetId="28">'Table-40(c)'!$A$1:$J$39</definedName>
    <definedName name="_xlnm.Print_Area" localSheetId="29">'Table-40(d)'!$A$1:$J$39</definedName>
    <definedName name="_xlnm.Print_Area" localSheetId="30">'Table-41'!$A$1:$H$594</definedName>
    <definedName name="_xlnm.Print_Area" localSheetId="32">'Table-42'!$A$1:$E$37</definedName>
    <definedName name="_xlnm.Print_Area" localSheetId="37">'Table-46(a,b)'!$A$1:$G$20</definedName>
  </definedNames>
  <calcPr calcId="191029"/>
</workbook>
</file>

<file path=xl/calcChain.xml><?xml version="1.0" encoding="utf-8"?>
<calcChain xmlns="http://schemas.openxmlformats.org/spreadsheetml/2006/main">
  <c r="H32" i="27" l="1"/>
  <c r="H31" i="27"/>
  <c r="H30" i="27"/>
  <c r="H29" i="27"/>
  <c r="H28" i="27"/>
  <c r="H27" i="27"/>
  <c r="H26" i="27"/>
  <c r="H25" i="27"/>
  <c r="H24" i="27"/>
  <c r="H23" i="27"/>
  <c r="H22" i="27"/>
  <c r="H21" i="27"/>
  <c r="H20" i="27"/>
  <c r="H19" i="27"/>
  <c r="H18" i="27"/>
  <c r="H17" i="27"/>
  <c r="H16" i="27"/>
  <c r="H15" i="27"/>
  <c r="H14" i="27"/>
  <c r="H13" i="27"/>
  <c r="H12" i="27"/>
  <c r="H11" i="27"/>
  <c r="H10" i="27"/>
  <c r="H9" i="27"/>
  <c r="H8" i="27"/>
  <c r="H7" i="27"/>
  <c r="H6" i="27"/>
  <c r="H5" i="27"/>
  <c r="H4" i="27"/>
  <c r="H3" i="27"/>
  <c r="H2" i="27"/>
  <c r="H1" i="27"/>
  <c r="C18" i="32"/>
  <c r="B7" i="32"/>
  <c r="C6" i="32"/>
  <c r="E62" i="64"/>
  <c r="E68" i="64"/>
  <c r="E46" i="64"/>
  <c r="E19" i="64"/>
  <c r="E98" i="64"/>
  <c r="F98" i="64" s="1"/>
  <c r="E97" i="64"/>
  <c r="F97" i="64" s="1"/>
  <c r="E85" i="64"/>
  <c r="E77" i="64"/>
  <c r="E69" i="64"/>
  <c r="E63" i="64"/>
  <c r="E55" i="64"/>
  <c r="E47" i="64"/>
  <c r="E39" i="64"/>
  <c r="F39" i="64" s="1"/>
  <c r="E36" i="64"/>
  <c r="E28" i="64"/>
  <c r="E25" i="64"/>
  <c r="G25" i="64" s="1"/>
  <c r="E20" i="64"/>
  <c r="E10" i="64"/>
  <c r="E9" i="64"/>
  <c r="G9" i="64" s="1"/>
  <c r="D8" i="64"/>
  <c r="C8" i="64"/>
  <c r="D5" i="64"/>
  <c r="C5" i="64"/>
  <c r="E2" i="64"/>
  <c r="E93" i="64"/>
  <c r="F93" i="64" s="1"/>
  <c r="E91" i="64"/>
  <c r="AD232" i="6"/>
  <c r="Z232" i="6"/>
  <c r="F232" i="6"/>
  <c r="G232" i="6" s="1"/>
  <c r="AC232" i="6" s="1"/>
  <c r="E232" i="6"/>
  <c r="Z231" i="6"/>
  <c r="F231" i="6"/>
  <c r="G231" i="6" s="1"/>
  <c r="AC231" i="6" s="1"/>
  <c r="AD231" i="6" s="1"/>
  <c r="E231" i="6"/>
  <c r="AD230" i="6"/>
  <c r="AC230" i="6"/>
  <c r="AA230" i="6"/>
  <c r="Z230" i="6"/>
  <c r="G230" i="6"/>
  <c r="F230" i="6"/>
  <c r="E230" i="6"/>
  <c r="Z229" i="6"/>
  <c r="AA229" i="6" s="1"/>
  <c r="F229" i="6"/>
  <c r="G229" i="6" s="1"/>
  <c r="AC229" i="6" s="1"/>
  <c r="AD229" i="6" s="1"/>
  <c r="E229" i="6"/>
  <c r="Z228" i="6"/>
  <c r="F228" i="6"/>
  <c r="G228" i="6" s="1"/>
  <c r="AC228" i="6" s="1"/>
  <c r="AD228" i="6" s="1"/>
  <c r="E228" i="6"/>
  <c r="Z227" i="6"/>
  <c r="G227" i="6"/>
  <c r="AC227" i="6" s="1"/>
  <c r="AD227" i="6" s="1"/>
  <c r="F227" i="6"/>
  <c r="E227" i="6"/>
  <c r="Z226" i="6"/>
  <c r="F226" i="6"/>
  <c r="E226" i="6"/>
  <c r="AA225" i="6"/>
  <c r="Z225" i="6"/>
  <c r="G225" i="6"/>
  <c r="AC225" i="6" s="1"/>
  <c r="AD225" i="6" s="1"/>
  <c r="F225" i="6"/>
  <c r="E225" i="6"/>
  <c r="Z224" i="6"/>
  <c r="F224" i="6"/>
  <c r="E224" i="6"/>
  <c r="Z223" i="6"/>
  <c r="F223" i="6"/>
  <c r="E223" i="6"/>
  <c r="AC222" i="6"/>
  <c r="AD222" i="6" s="1"/>
  <c r="Z222" i="6"/>
  <c r="AA222" i="6" s="1"/>
  <c r="F222" i="6"/>
  <c r="G222" i="6" s="1"/>
  <c r="E222" i="6"/>
  <c r="AC221" i="6"/>
  <c r="AD221" i="6" s="1"/>
  <c r="AA221" i="6"/>
  <c r="Z221" i="6"/>
  <c r="F221" i="6"/>
  <c r="G221" i="6" s="1"/>
  <c r="E221" i="6"/>
  <c r="AC220" i="6"/>
  <c r="AD220" i="6" s="1"/>
  <c r="Z220" i="6"/>
  <c r="G220" i="6"/>
  <c r="F220" i="6"/>
  <c r="E220" i="6"/>
  <c r="Z219" i="6"/>
  <c r="F219" i="6"/>
  <c r="G219" i="6" s="1"/>
  <c r="E219" i="6"/>
  <c r="Z218" i="6"/>
  <c r="F218" i="6"/>
  <c r="G218" i="6" s="1"/>
  <c r="AC218" i="6" s="1"/>
  <c r="AD218" i="6" s="1"/>
  <c r="E218" i="6"/>
  <c r="Z217" i="6"/>
  <c r="F217" i="6"/>
  <c r="G217" i="6" s="1"/>
  <c r="AC217" i="6" s="1"/>
  <c r="AD217" i="6" s="1"/>
  <c r="E217" i="6"/>
  <c r="AC216" i="6"/>
  <c r="AD216" i="6" s="1"/>
  <c r="Z216" i="6"/>
  <c r="F216" i="6"/>
  <c r="G216" i="6" s="1"/>
  <c r="AA216" i="6" s="1"/>
  <c r="E216" i="6"/>
  <c r="Z215" i="6"/>
  <c r="G215" i="6"/>
  <c r="AC215" i="6" s="1"/>
  <c r="AD215" i="6" s="1"/>
  <c r="F215" i="6"/>
  <c r="E215" i="6"/>
  <c r="Z214" i="6"/>
  <c r="AA214" i="6" s="1"/>
  <c r="G214" i="6"/>
  <c r="AC214" i="6" s="1"/>
  <c r="AD214" i="6" s="1"/>
  <c r="F214" i="6"/>
  <c r="E214" i="6"/>
  <c r="Z213" i="6"/>
  <c r="F213" i="6"/>
  <c r="G213" i="6" s="1"/>
  <c r="E213" i="6"/>
  <c r="Z212" i="6"/>
  <c r="F212" i="6"/>
  <c r="E212" i="6"/>
  <c r="Z211" i="6"/>
  <c r="AA211" i="6" s="1"/>
  <c r="G211" i="6"/>
  <c r="AC211" i="6" s="1"/>
  <c r="AD211" i="6" s="1"/>
  <c r="F211" i="6"/>
  <c r="E211" i="6"/>
  <c r="Z210" i="6"/>
  <c r="F210" i="6"/>
  <c r="E210" i="6"/>
  <c r="AC209" i="6"/>
  <c r="AD209" i="6" s="1"/>
  <c r="Z209" i="6"/>
  <c r="F209" i="6"/>
  <c r="E209" i="6"/>
  <c r="G209" i="6" s="1"/>
  <c r="Z208" i="6"/>
  <c r="F208" i="6"/>
  <c r="E208" i="6"/>
  <c r="Z207" i="6"/>
  <c r="F207" i="6"/>
  <c r="G207" i="6" s="1"/>
  <c r="AA207" i="6" s="1"/>
  <c r="E207" i="6"/>
  <c r="Z206" i="6"/>
  <c r="G206" i="6"/>
  <c r="AC206" i="6" s="1"/>
  <c r="AD206" i="6" s="1"/>
  <c r="F206" i="6"/>
  <c r="E206" i="6"/>
  <c r="Z205" i="6"/>
  <c r="F205" i="6"/>
  <c r="E205" i="6"/>
  <c r="G205" i="6" s="1"/>
  <c r="AC205" i="6" s="1"/>
  <c r="AD205" i="6" s="1"/>
  <c r="Z204" i="6"/>
  <c r="F204" i="6"/>
  <c r="G204" i="6" s="1"/>
  <c r="E204" i="6"/>
  <c r="Z203" i="6"/>
  <c r="F203" i="6"/>
  <c r="E203" i="6"/>
  <c r="Z202" i="6"/>
  <c r="F202" i="6"/>
  <c r="E202" i="6"/>
  <c r="AD201" i="6"/>
  <c r="AC201" i="6"/>
  <c r="Z201" i="6"/>
  <c r="G201" i="6"/>
  <c r="F201" i="6"/>
  <c r="E201" i="6"/>
  <c r="AC200" i="6"/>
  <c r="AD200" i="6" s="1"/>
  <c r="AA200" i="6"/>
  <c r="Z200" i="6"/>
  <c r="G200" i="6"/>
  <c r="F200" i="6"/>
  <c r="E200" i="6"/>
  <c r="AD199" i="6"/>
  <c r="AC199" i="6"/>
  <c r="Z199" i="6"/>
  <c r="F199" i="6"/>
  <c r="E199" i="6"/>
  <c r="G199" i="6" s="1"/>
  <c r="AA199" i="6" s="1"/>
  <c r="Z198" i="6"/>
  <c r="AA198" i="6" s="1"/>
  <c r="G198" i="6"/>
  <c r="AC198" i="6" s="1"/>
  <c r="AD198" i="6" s="1"/>
  <c r="F198" i="6"/>
  <c r="E198" i="6"/>
  <c r="Z197" i="6"/>
  <c r="F197" i="6"/>
  <c r="G197" i="6" s="1"/>
  <c r="AC197" i="6" s="1"/>
  <c r="AD197" i="6" s="1"/>
  <c r="E197" i="6"/>
  <c r="AD196" i="6"/>
  <c r="Z196" i="6"/>
  <c r="AA196" i="6" s="1"/>
  <c r="F196" i="6"/>
  <c r="G196" i="6" s="1"/>
  <c r="AC196" i="6" s="1"/>
  <c r="E196" i="6"/>
  <c r="Z195" i="6"/>
  <c r="F195" i="6"/>
  <c r="E195" i="6"/>
  <c r="AA194" i="6"/>
  <c r="Z194" i="6"/>
  <c r="F194" i="6"/>
  <c r="G194" i="6" s="1"/>
  <c r="AC194" i="6" s="1"/>
  <c r="AD194" i="6" s="1"/>
  <c r="E194" i="6"/>
  <c r="Z193" i="6"/>
  <c r="F193" i="6"/>
  <c r="G193" i="6" s="1"/>
  <c r="AC193" i="6" s="1"/>
  <c r="AD193" i="6" s="1"/>
  <c r="E193" i="6"/>
  <c r="AC192" i="6"/>
  <c r="AD192" i="6" s="1"/>
  <c r="AA192" i="6"/>
  <c r="Z192" i="6"/>
  <c r="F192" i="6"/>
  <c r="G192" i="6" s="1"/>
  <c r="E192" i="6"/>
  <c r="Z191" i="6"/>
  <c r="G191" i="6"/>
  <c r="AC191" i="6" s="1"/>
  <c r="AD191" i="6" s="1"/>
  <c r="F191" i="6"/>
  <c r="E191" i="6"/>
  <c r="AC190" i="6"/>
  <c r="AD190" i="6" s="1"/>
  <c r="AA190" i="6"/>
  <c r="Z190" i="6"/>
  <c r="G190" i="6"/>
  <c r="F190" i="6"/>
  <c r="E190" i="6"/>
  <c r="Z189" i="6"/>
  <c r="AA189" i="6" s="1"/>
  <c r="F189" i="6"/>
  <c r="G189" i="6" s="1"/>
  <c r="AC189" i="6" s="1"/>
  <c r="AD189" i="6" s="1"/>
  <c r="E189" i="6"/>
  <c r="AC188" i="6"/>
  <c r="AD188" i="6" s="1"/>
  <c r="Z188" i="6"/>
  <c r="AA188" i="6" s="1"/>
  <c r="G188" i="6"/>
  <c r="F188" i="6"/>
  <c r="E188" i="6"/>
  <c r="Z187" i="6"/>
  <c r="G187" i="6"/>
  <c r="F187" i="6"/>
  <c r="E187" i="6"/>
  <c r="AC186" i="6"/>
  <c r="AD186" i="6" s="1"/>
  <c r="Z186" i="6"/>
  <c r="F186" i="6"/>
  <c r="G186" i="6" s="1"/>
  <c r="AA186" i="6" s="1"/>
  <c r="E186" i="6"/>
  <c r="Z185" i="6"/>
  <c r="F185" i="6"/>
  <c r="E185" i="6"/>
  <c r="G185" i="6" s="1"/>
  <c r="AC185" i="6" s="1"/>
  <c r="AD185" i="6" s="1"/>
  <c r="Z184" i="6"/>
  <c r="G184" i="6"/>
  <c r="AC184" i="6" s="1"/>
  <c r="AD184" i="6" s="1"/>
  <c r="F184" i="6"/>
  <c r="E184" i="6"/>
  <c r="AD183" i="6"/>
  <c r="Z183" i="6"/>
  <c r="F183" i="6"/>
  <c r="G183" i="6" s="1"/>
  <c r="AC183" i="6" s="1"/>
  <c r="E183" i="6"/>
  <c r="Z182" i="6"/>
  <c r="AA182" i="6" s="1"/>
  <c r="G182" i="6"/>
  <c r="AC182" i="6" s="1"/>
  <c r="AD182" i="6" s="1"/>
  <c r="F182" i="6"/>
  <c r="E182" i="6"/>
  <c r="Z181" i="6"/>
  <c r="G181" i="6"/>
  <c r="AC181" i="6" s="1"/>
  <c r="AD181" i="6" s="1"/>
  <c r="F181" i="6"/>
  <c r="E181" i="6"/>
  <c r="AA180" i="6"/>
  <c r="Z180" i="6"/>
  <c r="F180" i="6"/>
  <c r="G180" i="6" s="1"/>
  <c r="AC180" i="6" s="1"/>
  <c r="AD180" i="6" s="1"/>
  <c r="E180" i="6"/>
  <c r="AD179" i="6"/>
  <c r="Z179" i="6"/>
  <c r="AA179" i="6" s="1"/>
  <c r="F179" i="6"/>
  <c r="G179" i="6" s="1"/>
  <c r="AC179" i="6" s="1"/>
  <c r="E179" i="6"/>
  <c r="Z178" i="6"/>
  <c r="F178" i="6"/>
  <c r="E178" i="6"/>
  <c r="AC177" i="6"/>
  <c r="AD177" i="6" s="1"/>
  <c r="AA177" i="6"/>
  <c r="Z177" i="6"/>
  <c r="G177" i="6"/>
  <c r="F177" i="6"/>
  <c r="E177" i="6"/>
  <c r="AC176" i="6"/>
  <c r="AD176" i="6" s="1"/>
  <c r="Z176" i="6"/>
  <c r="F176" i="6"/>
  <c r="G176" i="6" s="1"/>
  <c r="E176" i="6"/>
  <c r="AC175" i="6"/>
  <c r="AD175" i="6" s="1"/>
  <c r="AA175" i="6"/>
  <c r="Z175" i="6"/>
  <c r="F175" i="6"/>
  <c r="G175" i="6" s="1"/>
  <c r="E175" i="6"/>
  <c r="Z174" i="6"/>
  <c r="G174" i="6"/>
  <c r="F174" i="6"/>
  <c r="E174" i="6"/>
  <c r="Z173" i="6"/>
  <c r="F173" i="6"/>
  <c r="E173" i="6"/>
  <c r="AD172" i="6"/>
  <c r="Z172" i="6"/>
  <c r="AA172" i="6" s="1"/>
  <c r="G172" i="6"/>
  <c r="AC172" i="6" s="1"/>
  <c r="F172" i="6"/>
  <c r="E172" i="6"/>
  <c r="AA171" i="6"/>
  <c r="Z171" i="6"/>
  <c r="F171" i="6"/>
  <c r="G171" i="6" s="1"/>
  <c r="AC171" i="6" s="1"/>
  <c r="AD171" i="6" s="1"/>
  <c r="E171" i="6"/>
  <c r="AC170" i="6"/>
  <c r="AD170" i="6" s="1"/>
  <c r="Z170" i="6"/>
  <c r="F170" i="6"/>
  <c r="G170" i="6" s="1"/>
  <c r="E170" i="6"/>
  <c r="Z169" i="6"/>
  <c r="F169" i="6"/>
  <c r="E169" i="6"/>
  <c r="Z168" i="6"/>
  <c r="F168" i="6"/>
  <c r="G168" i="6" s="1"/>
  <c r="E168" i="6"/>
  <c r="AC167" i="6"/>
  <c r="AD167" i="6" s="1"/>
  <c r="Z167" i="6"/>
  <c r="AA167" i="6" s="1"/>
  <c r="G167" i="6"/>
  <c r="F167" i="6"/>
  <c r="E167" i="6"/>
  <c r="AD166" i="6"/>
  <c r="Z166" i="6"/>
  <c r="AA166" i="6" s="1"/>
  <c r="G166" i="6"/>
  <c r="AC166" i="6" s="1"/>
  <c r="F166" i="6"/>
  <c r="E166" i="6"/>
  <c r="AD165" i="6"/>
  <c r="AC165" i="6"/>
  <c r="Z165" i="6"/>
  <c r="AA165" i="6" s="1"/>
  <c r="G165" i="6"/>
  <c r="F165" i="6"/>
  <c r="E165" i="6"/>
  <c r="Z164" i="6"/>
  <c r="F164" i="6"/>
  <c r="E164" i="6"/>
  <c r="G164" i="6" s="1"/>
  <c r="AC164" i="6" s="1"/>
  <c r="AD164" i="6" s="1"/>
  <c r="Z163" i="6"/>
  <c r="F163" i="6"/>
  <c r="G163" i="6" s="1"/>
  <c r="AC163" i="6" s="1"/>
  <c r="AD163" i="6" s="1"/>
  <c r="E163" i="6"/>
  <c r="Z162" i="6"/>
  <c r="F162" i="6"/>
  <c r="G162" i="6" s="1"/>
  <c r="E162" i="6"/>
  <c r="Z161" i="6"/>
  <c r="F161" i="6"/>
  <c r="E161" i="6"/>
  <c r="G161" i="6" s="1"/>
  <c r="AC161" i="6" s="1"/>
  <c r="AD161" i="6" s="1"/>
  <c r="Z160" i="6"/>
  <c r="F160" i="6"/>
  <c r="G160" i="6" s="1"/>
  <c r="AC160" i="6" s="1"/>
  <c r="AD160" i="6" s="1"/>
  <c r="E160" i="6"/>
  <c r="Z159" i="6"/>
  <c r="F159" i="6"/>
  <c r="E159" i="6"/>
  <c r="Z158" i="6"/>
  <c r="AA158" i="6" s="1"/>
  <c r="G158" i="6"/>
  <c r="AC158" i="6" s="1"/>
  <c r="AD158" i="6" s="1"/>
  <c r="F158" i="6"/>
  <c r="E158" i="6"/>
  <c r="Z157" i="6"/>
  <c r="F157" i="6"/>
  <c r="E157" i="6"/>
  <c r="Z156" i="6"/>
  <c r="AA156" i="6" s="1"/>
  <c r="F156" i="6"/>
  <c r="G156" i="6" s="1"/>
  <c r="AC156" i="6" s="1"/>
  <c r="AD156" i="6" s="1"/>
  <c r="E156" i="6"/>
  <c r="Z155" i="6"/>
  <c r="F155" i="6"/>
  <c r="G155" i="6" s="1"/>
  <c r="AC155" i="6" s="1"/>
  <c r="AD155" i="6" s="1"/>
  <c r="E155" i="6"/>
  <c r="Z154" i="6"/>
  <c r="F154" i="6"/>
  <c r="E154" i="6"/>
  <c r="Z153" i="6"/>
  <c r="F153" i="6"/>
  <c r="G153" i="6" s="1"/>
  <c r="E153" i="6"/>
  <c r="AC152" i="6"/>
  <c r="AD152" i="6" s="1"/>
  <c r="AA152" i="6"/>
  <c r="Z152" i="6"/>
  <c r="F152" i="6"/>
  <c r="G152" i="6" s="1"/>
  <c r="E152" i="6"/>
  <c r="Z151" i="6"/>
  <c r="F151" i="6"/>
  <c r="E151" i="6"/>
  <c r="AA150" i="6"/>
  <c r="Z150" i="6"/>
  <c r="F150" i="6"/>
  <c r="G150" i="6" s="1"/>
  <c r="AC150" i="6" s="1"/>
  <c r="AD150" i="6" s="1"/>
  <c r="E150" i="6"/>
  <c r="Z149" i="6"/>
  <c r="G149" i="6"/>
  <c r="AC149" i="6" s="1"/>
  <c r="AD149" i="6" s="1"/>
  <c r="F149" i="6"/>
  <c r="E149" i="6"/>
  <c r="Z148" i="6"/>
  <c r="G148" i="6"/>
  <c r="AC148" i="6" s="1"/>
  <c r="AD148" i="6" s="1"/>
  <c r="F148" i="6"/>
  <c r="E148" i="6"/>
  <c r="Z147" i="6"/>
  <c r="F147" i="6"/>
  <c r="E147" i="6"/>
  <c r="Z146" i="6"/>
  <c r="F146" i="6"/>
  <c r="E146" i="6"/>
  <c r="Z145" i="6"/>
  <c r="G145" i="6"/>
  <c r="AC145" i="6" s="1"/>
  <c r="AD145" i="6" s="1"/>
  <c r="F145" i="6"/>
  <c r="E145" i="6"/>
  <c r="AD144" i="6"/>
  <c r="AC144" i="6"/>
  <c r="AA144" i="6"/>
  <c r="Z144" i="6"/>
  <c r="F144" i="6"/>
  <c r="G144" i="6" s="1"/>
  <c r="E144" i="6"/>
  <c r="Z143" i="6"/>
  <c r="F143" i="6"/>
  <c r="G143" i="6" s="1"/>
  <c r="E143" i="6"/>
  <c r="AA142" i="6"/>
  <c r="Z142" i="6"/>
  <c r="G142" i="6"/>
  <c r="AC142" i="6" s="1"/>
  <c r="AD142" i="6" s="1"/>
  <c r="F142" i="6"/>
  <c r="E142" i="6"/>
  <c r="AC141" i="6"/>
  <c r="AD141" i="6" s="1"/>
  <c r="AA141" i="6"/>
  <c r="Z141" i="6"/>
  <c r="G141" i="6"/>
  <c r="F141" i="6"/>
  <c r="E141" i="6"/>
  <c r="AC140" i="6"/>
  <c r="AD140" i="6" s="1"/>
  <c r="Z140" i="6"/>
  <c r="AA140" i="6" s="1"/>
  <c r="G140" i="6"/>
  <c r="F140" i="6"/>
  <c r="E140" i="6"/>
  <c r="Z139" i="6"/>
  <c r="G139" i="6"/>
  <c r="AC139" i="6" s="1"/>
  <c r="AD139" i="6" s="1"/>
  <c r="F139" i="6"/>
  <c r="E139" i="6"/>
  <c r="Z138" i="6"/>
  <c r="G138" i="6"/>
  <c r="AC138" i="6" s="1"/>
  <c r="AD138" i="6" s="1"/>
  <c r="F138" i="6"/>
  <c r="E138" i="6"/>
  <c r="Z137" i="6"/>
  <c r="F137" i="6"/>
  <c r="E137" i="6"/>
  <c r="G137" i="6" s="1"/>
  <c r="AC137" i="6" s="1"/>
  <c r="AD137" i="6" s="1"/>
  <c r="AC136" i="6"/>
  <c r="AD136" i="6" s="1"/>
  <c r="Z136" i="6"/>
  <c r="F136" i="6"/>
  <c r="G136" i="6" s="1"/>
  <c r="E136" i="6"/>
  <c r="Z135" i="6"/>
  <c r="F135" i="6"/>
  <c r="E135" i="6"/>
  <c r="AA134" i="6"/>
  <c r="Z134" i="6"/>
  <c r="G134" i="6"/>
  <c r="AC134" i="6" s="1"/>
  <c r="AD134" i="6" s="1"/>
  <c r="F134" i="6"/>
  <c r="E134" i="6"/>
  <c r="AD133" i="6"/>
  <c r="Z133" i="6"/>
  <c r="AA133" i="6" s="1"/>
  <c r="F133" i="6"/>
  <c r="G133" i="6" s="1"/>
  <c r="AC133" i="6" s="1"/>
  <c r="E133" i="6"/>
  <c r="Z132" i="6"/>
  <c r="F132" i="6"/>
  <c r="E132" i="6"/>
  <c r="Z131" i="6"/>
  <c r="F131" i="6"/>
  <c r="E131" i="6"/>
  <c r="Z130" i="6"/>
  <c r="F130" i="6"/>
  <c r="G130" i="6" s="1"/>
  <c r="AC130" i="6" s="1"/>
  <c r="AD130" i="6" s="1"/>
  <c r="E130" i="6"/>
  <c r="AD129" i="6"/>
  <c r="AC129" i="6"/>
  <c r="AA129" i="6"/>
  <c r="Z129" i="6"/>
  <c r="G129" i="6"/>
  <c r="F129" i="6"/>
  <c r="E129" i="6"/>
  <c r="Z128" i="6"/>
  <c r="F128" i="6"/>
  <c r="E128" i="6"/>
  <c r="Z127" i="6"/>
  <c r="F127" i="6"/>
  <c r="E127" i="6"/>
  <c r="Z126" i="6"/>
  <c r="F126" i="6"/>
  <c r="E126" i="6"/>
  <c r="G126" i="6" s="1"/>
  <c r="AC126" i="6" s="1"/>
  <c r="AD126" i="6" s="1"/>
  <c r="Z125" i="6"/>
  <c r="F125" i="6"/>
  <c r="G125" i="6" s="1"/>
  <c r="AA125" i="6" s="1"/>
  <c r="E125" i="6"/>
  <c r="Z124" i="6"/>
  <c r="F124" i="6"/>
  <c r="G124" i="6" s="1"/>
  <c r="AC124" i="6" s="1"/>
  <c r="AD124" i="6" s="1"/>
  <c r="E124" i="6"/>
  <c r="Z123" i="6"/>
  <c r="F123" i="6"/>
  <c r="E123" i="6"/>
  <c r="Z122" i="6"/>
  <c r="F122" i="6"/>
  <c r="E122" i="6"/>
  <c r="AD121" i="6"/>
  <c r="Z121" i="6"/>
  <c r="F121" i="6"/>
  <c r="G121" i="6" s="1"/>
  <c r="AC121" i="6" s="1"/>
  <c r="E121" i="6"/>
  <c r="AC120" i="6"/>
  <c r="AD120" i="6" s="1"/>
  <c r="AA120" i="6"/>
  <c r="Z120" i="6"/>
  <c r="F120" i="6"/>
  <c r="G120" i="6" s="1"/>
  <c r="E120" i="6"/>
  <c r="AC119" i="6"/>
  <c r="AD119" i="6" s="1"/>
  <c r="Z119" i="6"/>
  <c r="AA119" i="6" s="1"/>
  <c r="F119" i="6"/>
  <c r="G119" i="6" s="1"/>
  <c r="E119" i="6"/>
  <c r="AC118" i="6"/>
  <c r="AD118" i="6" s="1"/>
  <c r="Z118" i="6"/>
  <c r="AA118" i="6" s="1"/>
  <c r="G118" i="6"/>
  <c r="F118" i="6"/>
  <c r="E118" i="6"/>
  <c r="AD117" i="6"/>
  <c r="AC117" i="6"/>
  <c r="AA117" i="6"/>
  <c r="Z117" i="6"/>
  <c r="F117" i="6"/>
  <c r="G117" i="6" s="1"/>
  <c r="E117" i="6"/>
  <c r="Z116" i="6"/>
  <c r="G116" i="6"/>
  <c r="AC116" i="6" s="1"/>
  <c r="AD116" i="6" s="1"/>
  <c r="F116" i="6"/>
  <c r="E116" i="6"/>
  <c r="Z115" i="6"/>
  <c r="F115" i="6"/>
  <c r="E115" i="6"/>
  <c r="G115" i="6" s="1"/>
  <c r="AC115" i="6" s="1"/>
  <c r="AD115" i="6" s="1"/>
  <c r="Z114" i="6"/>
  <c r="F114" i="6"/>
  <c r="E114" i="6"/>
  <c r="AC113" i="6"/>
  <c r="AD113" i="6" s="1"/>
  <c r="Z113" i="6"/>
  <c r="F113" i="6"/>
  <c r="E113" i="6"/>
  <c r="G113" i="6" s="1"/>
  <c r="Z112" i="6"/>
  <c r="F112" i="6"/>
  <c r="E112" i="6"/>
  <c r="Z111" i="6"/>
  <c r="F111" i="6"/>
  <c r="E111" i="6"/>
  <c r="AA110" i="6"/>
  <c r="Z110" i="6"/>
  <c r="G110" i="6"/>
  <c r="AC110" i="6" s="1"/>
  <c r="AD110" i="6" s="1"/>
  <c r="F110" i="6"/>
  <c r="E110" i="6"/>
  <c r="Z109" i="6"/>
  <c r="G109" i="6"/>
  <c r="F109" i="6"/>
  <c r="E109" i="6"/>
  <c r="Z108" i="6"/>
  <c r="F108" i="6"/>
  <c r="E108" i="6"/>
  <c r="Z107" i="6"/>
  <c r="F107" i="6"/>
  <c r="E107" i="6"/>
  <c r="AD106" i="6"/>
  <c r="Z106" i="6"/>
  <c r="F106" i="6"/>
  <c r="G106" i="6" s="1"/>
  <c r="AC106" i="6" s="1"/>
  <c r="E106" i="6"/>
  <c r="Z105" i="6"/>
  <c r="F105" i="6"/>
  <c r="E105" i="6"/>
  <c r="AD104" i="6"/>
  <c r="AC104" i="6"/>
  <c r="Z104" i="6"/>
  <c r="AA104" i="6" s="1"/>
  <c r="F104" i="6"/>
  <c r="G104" i="6" s="1"/>
  <c r="E104" i="6"/>
  <c r="Z103" i="6"/>
  <c r="F103" i="6"/>
  <c r="E103" i="6"/>
  <c r="Z102" i="6"/>
  <c r="F102" i="6"/>
  <c r="G102" i="6" s="1"/>
  <c r="AC102" i="6" s="1"/>
  <c r="AD102" i="6" s="1"/>
  <c r="E102" i="6"/>
  <c r="Z101" i="6"/>
  <c r="G101" i="6"/>
  <c r="AC101" i="6" s="1"/>
  <c r="AD101" i="6" s="1"/>
  <c r="F101" i="6"/>
  <c r="E101" i="6"/>
  <c r="Z100" i="6"/>
  <c r="F100" i="6"/>
  <c r="E100" i="6"/>
  <c r="G100" i="6" s="1"/>
  <c r="Z99" i="6"/>
  <c r="F99" i="6"/>
  <c r="E99" i="6"/>
  <c r="Z98" i="6"/>
  <c r="F98" i="6"/>
  <c r="G98" i="6" s="1"/>
  <c r="AC98" i="6" s="1"/>
  <c r="AD98" i="6" s="1"/>
  <c r="E98" i="6"/>
  <c r="Z97" i="6"/>
  <c r="G97" i="6"/>
  <c r="AC97" i="6" s="1"/>
  <c r="AD97" i="6" s="1"/>
  <c r="F97" i="6"/>
  <c r="E97" i="6"/>
  <c r="Z96" i="6"/>
  <c r="F96" i="6"/>
  <c r="G96" i="6" s="1"/>
  <c r="E96" i="6"/>
  <c r="Z95" i="6"/>
  <c r="F95" i="6"/>
  <c r="E95" i="6"/>
  <c r="G95" i="6" s="1"/>
  <c r="AC95" i="6" s="1"/>
  <c r="AD95" i="6" s="1"/>
  <c r="AC94" i="6"/>
  <c r="AD94" i="6" s="1"/>
  <c r="AA94" i="6"/>
  <c r="Z94" i="6"/>
  <c r="G94" i="6"/>
  <c r="F94" i="6"/>
  <c r="E94" i="6"/>
  <c r="AC93" i="6"/>
  <c r="AD93" i="6" s="1"/>
  <c r="AA93" i="6"/>
  <c r="Z93" i="6"/>
  <c r="G93" i="6"/>
  <c r="F93" i="6"/>
  <c r="E93" i="6"/>
  <c r="Z92" i="6"/>
  <c r="G92" i="6"/>
  <c r="AC92" i="6" s="1"/>
  <c r="AD92" i="6" s="1"/>
  <c r="F92" i="6"/>
  <c r="E92" i="6"/>
  <c r="Z91" i="6"/>
  <c r="F91" i="6"/>
  <c r="G91" i="6" s="1"/>
  <c r="AC91" i="6" s="1"/>
  <c r="AD91" i="6" s="1"/>
  <c r="E91" i="6"/>
  <c r="AD90" i="6"/>
  <c r="AC90" i="6"/>
  <c r="AA90" i="6"/>
  <c r="Z90" i="6"/>
  <c r="F90" i="6"/>
  <c r="G90" i="6" s="1"/>
  <c r="E90" i="6"/>
  <c r="Z89" i="6"/>
  <c r="F89" i="6"/>
  <c r="E89" i="6"/>
  <c r="G89" i="6" s="1"/>
  <c r="AC89" i="6" s="1"/>
  <c r="AD89" i="6" s="1"/>
  <c r="AD88" i="6"/>
  <c r="Z88" i="6"/>
  <c r="F88" i="6"/>
  <c r="E88" i="6"/>
  <c r="G88" i="6" s="1"/>
  <c r="AC88" i="6" s="1"/>
  <c r="Z87" i="6"/>
  <c r="F87" i="6"/>
  <c r="G87" i="6" s="1"/>
  <c r="E87" i="6"/>
  <c r="AD86" i="6"/>
  <c r="Z86" i="6"/>
  <c r="AA86" i="6" s="1"/>
  <c r="G86" i="6"/>
  <c r="AC86" i="6" s="1"/>
  <c r="F86" i="6"/>
  <c r="E86" i="6"/>
  <c r="Z85" i="6"/>
  <c r="F85" i="6"/>
  <c r="G85" i="6" s="1"/>
  <c r="E85" i="6"/>
  <c r="Z84" i="6"/>
  <c r="F84" i="6"/>
  <c r="G84" i="6" s="1"/>
  <c r="E84" i="6"/>
  <c r="Z83" i="6"/>
  <c r="F83" i="6"/>
  <c r="G83" i="6" s="1"/>
  <c r="E83" i="6"/>
  <c r="Z82" i="6"/>
  <c r="F82" i="6"/>
  <c r="E82" i="6"/>
  <c r="Z81" i="6"/>
  <c r="G81" i="6"/>
  <c r="F81" i="6"/>
  <c r="E81" i="6"/>
  <c r="Z80" i="6"/>
  <c r="AA80" i="6" s="1"/>
  <c r="G80" i="6"/>
  <c r="AC80" i="6" s="1"/>
  <c r="AD80" i="6" s="1"/>
  <c r="F80" i="6"/>
  <c r="E80" i="6"/>
  <c r="AC79" i="6"/>
  <c r="AD79" i="6" s="1"/>
  <c r="Z79" i="6"/>
  <c r="AA79" i="6" s="1"/>
  <c r="F79" i="6"/>
  <c r="G79" i="6" s="1"/>
  <c r="E79" i="6"/>
  <c r="Z78" i="6"/>
  <c r="F78" i="6"/>
  <c r="G78" i="6" s="1"/>
  <c r="E78" i="6"/>
  <c r="AC77" i="6"/>
  <c r="AD77" i="6" s="1"/>
  <c r="AA77" i="6"/>
  <c r="Z77" i="6"/>
  <c r="F77" i="6"/>
  <c r="G77" i="6" s="1"/>
  <c r="E77" i="6"/>
  <c r="Z76" i="6"/>
  <c r="F76" i="6"/>
  <c r="E76" i="6"/>
  <c r="G76" i="6" s="1"/>
  <c r="AA75" i="6"/>
  <c r="Z75" i="6"/>
  <c r="G75" i="6"/>
  <c r="AC75" i="6" s="1"/>
  <c r="AD75" i="6" s="1"/>
  <c r="F75" i="6"/>
  <c r="E75" i="6"/>
  <c r="Z74" i="6"/>
  <c r="AA74" i="6" s="1"/>
  <c r="F74" i="6"/>
  <c r="E74" i="6"/>
  <c r="G74" i="6" s="1"/>
  <c r="AC74" i="6" s="1"/>
  <c r="AD74" i="6" s="1"/>
  <c r="Z73" i="6"/>
  <c r="F73" i="6"/>
  <c r="G73" i="6" s="1"/>
  <c r="AC73" i="6" s="1"/>
  <c r="AD73" i="6" s="1"/>
  <c r="E73" i="6"/>
  <c r="AD72" i="6"/>
  <c r="AA72" i="6"/>
  <c r="Z72" i="6"/>
  <c r="F72" i="6"/>
  <c r="G72" i="6" s="1"/>
  <c r="AC72" i="6" s="1"/>
  <c r="E72" i="6"/>
  <c r="Z71" i="6"/>
  <c r="AA71" i="6" s="1"/>
  <c r="G71" i="6"/>
  <c r="AC71" i="6" s="1"/>
  <c r="AD71" i="6" s="1"/>
  <c r="F71" i="6"/>
  <c r="E71" i="6"/>
  <c r="Z70" i="6"/>
  <c r="G70" i="6"/>
  <c r="F70" i="6"/>
  <c r="E70" i="6"/>
  <c r="Z69" i="6"/>
  <c r="G69" i="6"/>
  <c r="AC69" i="6" s="1"/>
  <c r="AD69" i="6" s="1"/>
  <c r="F69" i="6"/>
  <c r="E69" i="6"/>
  <c r="Z68" i="6"/>
  <c r="F68" i="6"/>
  <c r="G68" i="6" s="1"/>
  <c r="AC68" i="6" s="1"/>
  <c r="AD68" i="6" s="1"/>
  <c r="E68" i="6"/>
  <c r="Z67" i="6"/>
  <c r="F67" i="6"/>
  <c r="E67" i="6"/>
  <c r="Z66" i="6"/>
  <c r="F66" i="6"/>
  <c r="E66" i="6"/>
  <c r="Z65" i="6"/>
  <c r="G65" i="6"/>
  <c r="AC65" i="6" s="1"/>
  <c r="AD65" i="6" s="1"/>
  <c r="F65" i="6"/>
  <c r="E65" i="6"/>
  <c r="Z64" i="6"/>
  <c r="F64" i="6"/>
  <c r="G64" i="6" s="1"/>
  <c r="AC64" i="6" s="1"/>
  <c r="AD64" i="6" s="1"/>
  <c r="E64" i="6"/>
  <c r="Z63" i="6"/>
  <c r="G63" i="6"/>
  <c r="AC63" i="6" s="1"/>
  <c r="AD63" i="6" s="1"/>
  <c r="F63" i="6"/>
  <c r="E63" i="6"/>
  <c r="Z62" i="6"/>
  <c r="G62" i="6"/>
  <c r="AC62" i="6" s="1"/>
  <c r="AD62" i="6" s="1"/>
  <c r="F62" i="6"/>
  <c r="E62" i="6"/>
  <c r="Z61" i="6"/>
  <c r="F61" i="6"/>
  <c r="G61" i="6" s="1"/>
  <c r="AC61" i="6" s="1"/>
  <c r="AD61" i="6" s="1"/>
  <c r="E61" i="6"/>
  <c r="Z60" i="6"/>
  <c r="F60" i="6"/>
  <c r="E60" i="6"/>
  <c r="Z59" i="6"/>
  <c r="F59" i="6"/>
  <c r="G59" i="6" s="1"/>
  <c r="AC59" i="6" s="1"/>
  <c r="AD59" i="6" s="1"/>
  <c r="E59" i="6"/>
  <c r="Z58" i="6"/>
  <c r="F58" i="6"/>
  <c r="G58" i="6" s="1"/>
  <c r="AC58" i="6" s="1"/>
  <c r="AD58" i="6" s="1"/>
  <c r="E58" i="6"/>
  <c r="Z57" i="6"/>
  <c r="F57" i="6"/>
  <c r="G57" i="6" s="1"/>
  <c r="AC57" i="6" s="1"/>
  <c r="AD57" i="6" s="1"/>
  <c r="E57" i="6"/>
  <c r="AC56" i="6"/>
  <c r="AD56" i="6" s="1"/>
  <c r="Z56" i="6"/>
  <c r="AA56" i="6" s="1"/>
  <c r="F56" i="6"/>
  <c r="G56" i="6" s="1"/>
  <c r="E56" i="6"/>
  <c r="Z55" i="6"/>
  <c r="F55" i="6"/>
  <c r="E55" i="6"/>
  <c r="Z54" i="6"/>
  <c r="G54" i="6"/>
  <c r="AC54" i="6" s="1"/>
  <c r="AD54" i="6" s="1"/>
  <c r="F54" i="6"/>
  <c r="E54" i="6"/>
  <c r="Z53" i="6"/>
  <c r="F53" i="6"/>
  <c r="G53" i="6" s="1"/>
  <c r="AC53" i="6" s="1"/>
  <c r="AD53" i="6" s="1"/>
  <c r="E53" i="6"/>
  <c r="AC52" i="6"/>
  <c r="AD52" i="6" s="1"/>
  <c r="Z52" i="6"/>
  <c r="AA52" i="6" s="1"/>
  <c r="G52" i="6"/>
  <c r="F52" i="6"/>
  <c r="E52" i="6"/>
  <c r="Z51" i="6"/>
  <c r="F51" i="6"/>
  <c r="E51" i="6"/>
  <c r="Z50" i="6"/>
  <c r="F50" i="6"/>
  <c r="E50" i="6"/>
  <c r="G50" i="6" s="1"/>
  <c r="AC50" i="6" s="1"/>
  <c r="AD50" i="6" s="1"/>
  <c r="Z49" i="6"/>
  <c r="F49" i="6"/>
  <c r="E49" i="6"/>
  <c r="AC48" i="6"/>
  <c r="AD48" i="6" s="1"/>
  <c r="AA48" i="6"/>
  <c r="Z48" i="6"/>
  <c r="F48" i="6"/>
  <c r="G48" i="6" s="1"/>
  <c r="E48" i="6"/>
  <c r="Z47" i="6"/>
  <c r="F47" i="6"/>
  <c r="G47" i="6" s="1"/>
  <c r="AC47" i="6" s="1"/>
  <c r="AD47" i="6" s="1"/>
  <c r="E47" i="6"/>
  <c r="Z46" i="6"/>
  <c r="G46" i="6"/>
  <c r="AC46" i="6" s="1"/>
  <c r="AD46" i="6" s="1"/>
  <c r="F46" i="6"/>
  <c r="E46" i="6"/>
  <c r="Z45" i="6"/>
  <c r="AA45" i="6" s="1"/>
  <c r="F45" i="6"/>
  <c r="G45" i="6" s="1"/>
  <c r="AC45" i="6" s="1"/>
  <c r="AD45" i="6" s="1"/>
  <c r="E45" i="6"/>
  <c r="Z44" i="6"/>
  <c r="AA44" i="6" s="1"/>
  <c r="G44" i="6"/>
  <c r="AC44" i="6" s="1"/>
  <c r="AD44" i="6" s="1"/>
  <c r="F44" i="6"/>
  <c r="E44" i="6"/>
  <c r="Z43" i="6"/>
  <c r="F43" i="6"/>
  <c r="E43" i="6"/>
  <c r="AC42" i="6"/>
  <c r="AD42" i="6" s="1"/>
  <c r="Z42" i="6"/>
  <c r="AA42" i="6" s="1"/>
  <c r="G42" i="6"/>
  <c r="F42" i="6"/>
  <c r="E42" i="6"/>
  <c r="AC41" i="6"/>
  <c r="AD41" i="6" s="1"/>
  <c r="Z41" i="6"/>
  <c r="F41" i="6"/>
  <c r="E41" i="6"/>
  <c r="G41" i="6" s="1"/>
  <c r="Z40" i="6"/>
  <c r="F40" i="6"/>
  <c r="G40" i="6" s="1"/>
  <c r="AC40" i="6" s="1"/>
  <c r="AD40" i="6" s="1"/>
  <c r="E40" i="6"/>
  <c r="AA39" i="6"/>
  <c r="Z39" i="6"/>
  <c r="G39" i="6"/>
  <c r="AC39" i="6" s="1"/>
  <c r="AD39" i="6" s="1"/>
  <c r="F39" i="6"/>
  <c r="E39" i="6"/>
  <c r="Z38" i="6"/>
  <c r="G38" i="6"/>
  <c r="AC38" i="6" s="1"/>
  <c r="AD38" i="6" s="1"/>
  <c r="F38" i="6"/>
  <c r="E38" i="6"/>
  <c r="Z37" i="6"/>
  <c r="F37" i="6"/>
  <c r="G37" i="6" s="1"/>
  <c r="AC37" i="6" s="1"/>
  <c r="AD37" i="6" s="1"/>
  <c r="E37" i="6"/>
  <c r="Z36" i="6"/>
  <c r="F36" i="6"/>
  <c r="E36" i="6"/>
  <c r="Z35" i="6"/>
  <c r="F35" i="6"/>
  <c r="E35" i="6"/>
  <c r="G35" i="6" s="1"/>
  <c r="AC35" i="6" s="1"/>
  <c r="AD35" i="6" s="1"/>
  <c r="AD34" i="6"/>
  <c r="Z34" i="6"/>
  <c r="F34" i="6"/>
  <c r="G34" i="6" s="1"/>
  <c r="AC34" i="6" s="1"/>
  <c r="E34" i="6"/>
  <c r="AA33" i="6"/>
  <c r="Z33" i="6"/>
  <c r="G33" i="6"/>
  <c r="AC33" i="6" s="1"/>
  <c r="AD33" i="6" s="1"/>
  <c r="F33" i="6"/>
  <c r="E33" i="6"/>
  <c r="Z32" i="6"/>
  <c r="F32" i="6"/>
  <c r="G32" i="6" s="1"/>
  <c r="AC32" i="6" s="1"/>
  <c r="AD32" i="6" s="1"/>
  <c r="E32" i="6"/>
  <c r="AC31" i="6"/>
  <c r="AD31" i="6" s="1"/>
  <c r="Z31" i="6"/>
  <c r="F31" i="6"/>
  <c r="E31" i="6"/>
  <c r="G31" i="6" s="1"/>
  <c r="Z30" i="6"/>
  <c r="AA30" i="6" s="1"/>
  <c r="F30" i="6"/>
  <c r="G30" i="6" s="1"/>
  <c r="AC30" i="6" s="1"/>
  <c r="AD30" i="6" s="1"/>
  <c r="E30" i="6"/>
  <c r="AC29" i="6"/>
  <c r="AD29" i="6" s="1"/>
  <c r="Z29" i="6"/>
  <c r="F29" i="6"/>
  <c r="G29" i="6" s="1"/>
  <c r="AA29" i="6" s="1"/>
  <c r="E29" i="6"/>
  <c r="Z28" i="6"/>
  <c r="F28" i="6"/>
  <c r="E28" i="6"/>
  <c r="Z27" i="6"/>
  <c r="G27" i="6"/>
  <c r="AC27" i="6" s="1"/>
  <c r="AD27" i="6" s="1"/>
  <c r="F27" i="6"/>
  <c r="E27" i="6"/>
  <c r="Z26" i="6"/>
  <c r="F26" i="6"/>
  <c r="E26" i="6"/>
  <c r="Z25" i="6"/>
  <c r="G25" i="6"/>
  <c r="AC25" i="6" s="1"/>
  <c r="AD25" i="6" s="1"/>
  <c r="F25" i="6"/>
  <c r="E25" i="6"/>
  <c r="AA24" i="6"/>
  <c r="Z24" i="6"/>
  <c r="F24" i="6"/>
  <c r="G24" i="6" s="1"/>
  <c r="AC24" i="6" s="1"/>
  <c r="AD24" i="6" s="1"/>
  <c r="E24" i="6"/>
  <c r="Z23" i="6"/>
  <c r="F23" i="6"/>
  <c r="E23" i="6"/>
  <c r="AC22" i="6"/>
  <c r="AD22" i="6" s="1"/>
  <c r="Z22" i="6"/>
  <c r="G22" i="6"/>
  <c r="AA22" i="6" s="1"/>
  <c r="F22" i="6"/>
  <c r="E22" i="6"/>
  <c r="AD21" i="6"/>
  <c r="AC21" i="6"/>
  <c r="AA21" i="6"/>
  <c r="Z21" i="6"/>
  <c r="F21" i="6"/>
  <c r="G21" i="6" s="1"/>
  <c r="E21" i="6"/>
  <c r="Z20" i="6"/>
  <c r="F20" i="6"/>
  <c r="G20" i="6" s="1"/>
  <c r="AC20" i="6" s="1"/>
  <c r="AD20" i="6" s="1"/>
  <c r="E20" i="6"/>
  <c r="Z19" i="6"/>
  <c r="F19" i="6"/>
  <c r="E19" i="6"/>
  <c r="G19" i="6" s="1"/>
  <c r="AC19" i="6" s="1"/>
  <c r="AD19" i="6" s="1"/>
  <c r="Z18" i="6"/>
  <c r="F18" i="6"/>
  <c r="E18" i="6"/>
  <c r="AC17" i="6"/>
  <c r="AD17" i="6" s="1"/>
  <c r="Z17" i="6"/>
  <c r="F17" i="6"/>
  <c r="E17" i="6"/>
  <c r="G17" i="6" s="1"/>
  <c r="Z16" i="6"/>
  <c r="AA16" i="6" s="1"/>
  <c r="G16" i="6"/>
  <c r="AC16" i="6" s="1"/>
  <c r="AD16" i="6" s="1"/>
  <c r="F16" i="6"/>
  <c r="E16" i="6"/>
  <c r="Z15" i="6"/>
  <c r="F15" i="6"/>
  <c r="E15" i="6"/>
  <c r="G15" i="6" s="1"/>
  <c r="Z14" i="6"/>
  <c r="AA14" i="6" s="1"/>
  <c r="G14" i="6"/>
  <c r="AC14" i="6" s="1"/>
  <c r="AD14" i="6" s="1"/>
  <c r="F14" i="6"/>
  <c r="E14" i="6"/>
  <c r="Z13" i="6"/>
  <c r="F13" i="6"/>
  <c r="G13" i="6" s="1"/>
  <c r="E13" i="6"/>
  <c r="Z12" i="6"/>
  <c r="G12" i="6"/>
  <c r="AA12" i="6" s="1"/>
  <c r="F12" i="6"/>
  <c r="E12" i="6"/>
  <c r="Z11" i="6"/>
  <c r="F11" i="6"/>
  <c r="E11" i="6"/>
  <c r="Z10" i="6"/>
  <c r="F10" i="6"/>
  <c r="G10" i="6" s="1"/>
  <c r="AC10" i="6" s="1"/>
  <c r="AD10" i="6" s="1"/>
  <c r="E10" i="6"/>
  <c r="Z9" i="6"/>
  <c r="G9" i="6"/>
  <c r="AA9" i="6" s="1"/>
  <c r="F9" i="6"/>
  <c r="E9" i="6"/>
  <c r="Z8" i="6"/>
  <c r="F8" i="6"/>
  <c r="G8" i="6" s="1"/>
  <c r="E8" i="6"/>
  <c r="Z7" i="6"/>
  <c r="F7" i="6"/>
  <c r="E7" i="6"/>
  <c r="Z6" i="6"/>
  <c r="AA6" i="6" s="1"/>
  <c r="G6" i="6"/>
  <c r="AC6" i="6" s="1"/>
  <c r="AD6" i="6" s="1"/>
  <c r="F6" i="6"/>
  <c r="E6" i="6"/>
  <c r="Z5" i="6"/>
  <c r="F5" i="6"/>
  <c r="G5" i="6" s="1"/>
  <c r="E5" i="6"/>
  <c r="Z4" i="6"/>
  <c r="G4" i="6"/>
  <c r="AC4" i="6" s="1"/>
  <c r="AD4" i="6" s="1"/>
  <c r="F4" i="6"/>
  <c r="E4" i="6"/>
  <c r="E87" i="64"/>
  <c r="Z136" i="66"/>
  <c r="Y136" i="66"/>
  <c r="I136" i="66"/>
  <c r="H136" i="66"/>
  <c r="G136" i="66"/>
  <c r="F136" i="66"/>
  <c r="E136" i="66"/>
  <c r="D136" i="66"/>
  <c r="C136" i="66"/>
  <c r="B136" i="66"/>
  <c r="Y135" i="66"/>
  <c r="Z135" i="66" s="1"/>
  <c r="I135" i="66"/>
  <c r="H135" i="66"/>
  <c r="G135" i="66"/>
  <c r="F135" i="66"/>
  <c r="E135" i="66"/>
  <c r="D135" i="66"/>
  <c r="C135" i="66"/>
  <c r="B135" i="66"/>
  <c r="Y134" i="66"/>
  <c r="Z134" i="66" s="1"/>
  <c r="I134" i="66"/>
  <c r="H134" i="66"/>
  <c r="G134" i="66"/>
  <c r="F134" i="66"/>
  <c r="E134" i="66"/>
  <c r="D134" i="66"/>
  <c r="C134" i="66"/>
  <c r="B134" i="66"/>
  <c r="Z133" i="66"/>
  <c r="Y133" i="66"/>
  <c r="I133" i="66"/>
  <c r="H133" i="66"/>
  <c r="G133" i="66"/>
  <c r="F133" i="66"/>
  <c r="E133" i="66"/>
  <c r="D133" i="66"/>
  <c r="C133" i="66"/>
  <c r="B133" i="66"/>
  <c r="Y132" i="66"/>
  <c r="Z132" i="66" s="1"/>
  <c r="I132" i="66"/>
  <c r="H132" i="66"/>
  <c r="G132" i="66"/>
  <c r="F132" i="66"/>
  <c r="E132" i="66"/>
  <c r="D132" i="66"/>
  <c r="C132" i="66"/>
  <c r="B132" i="66"/>
  <c r="Z131" i="66"/>
  <c r="Y131" i="66"/>
  <c r="I131" i="66"/>
  <c r="H131" i="66"/>
  <c r="G131" i="66"/>
  <c r="F131" i="66"/>
  <c r="E131" i="66"/>
  <c r="D131" i="66"/>
  <c r="C131" i="66"/>
  <c r="B131" i="66"/>
  <c r="Y130" i="66"/>
  <c r="Z130" i="66" s="1"/>
  <c r="I130" i="66"/>
  <c r="H130" i="66"/>
  <c r="G130" i="66"/>
  <c r="F130" i="66"/>
  <c r="E130" i="66"/>
  <c r="D130" i="66"/>
  <c r="C130" i="66"/>
  <c r="B130" i="66"/>
  <c r="Z129" i="66"/>
  <c r="Y129" i="66"/>
  <c r="I129" i="66"/>
  <c r="H129" i="66"/>
  <c r="G129" i="66"/>
  <c r="F129" i="66"/>
  <c r="E129" i="66"/>
  <c r="D129" i="66"/>
  <c r="C129" i="66"/>
  <c r="B129" i="66"/>
  <c r="Y128" i="66"/>
  <c r="Z128" i="66" s="1"/>
  <c r="I128" i="66"/>
  <c r="H128" i="66"/>
  <c r="G128" i="66"/>
  <c r="F128" i="66"/>
  <c r="E128" i="66"/>
  <c r="D128" i="66"/>
  <c r="C128" i="66"/>
  <c r="B128" i="66"/>
  <c r="Z127" i="66"/>
  <c r="Y127" i="66"/>
  <c r="I127" i="66"/>
  <c r="H127" i="66"/>
  <c r="G127" i="66"/>
  <c r="F127" i="66"/>
  <c r="E127" i="66"/>
  <c r="D127" i="66"/>
  <c r="C127" i="66"/>
  <c r="B127" i="66"/>
  <c r="Y126" i="66"/>
  <c r="Z126" i="66" s="1"/>
  <c r="I126" i="66"/>
  <c r="H126" i="66"/>
  <c r="G126" i="66"/>
  <c r="F126" i="66"/>
  <c r="E126" i="66"/>
  <c r="D126" i="66"/>
  <c r="C126" i="66"/>
  <c r="B126" i="66"/>
  <c r="Z125" i="66"/>
  <c r="Y125" i="66"/>
  <c r="I125" i="66"/>
  <c r="H125" i="66"/>
  <c r="G125" i="66"/>
  <c r="F125" i="66"/>
  <c r="E125" i="66"/>
  <c r="D125" i="66"/>
  <c r="C125" i="66"/>
  <c r="B125" i="66"/>
  <c r="Y124" i="66"/>
  <c r="Z124" i="66" s="1"/>
  <c r="I124" i="66"/>
  <c r="H124" i="66"/>
  <c r="G124" i="66"/>
  <c r="F124" i="66"/>
  <c r="E124" i="66"/>
  <c r="D124" i="66"/>
  <c r="C124" i="66"/>
  <c r="B124" i="66"/>
  <c r="Z123" i="66"/>
  <c r="Y123" i="66"/>
  <c r="I123" i="66"/>
  <c r="H123" i="66"/>
  <c r="G123" i="66"/>
  <c r="F123" i="66"/>
  <c r="E123" i="66"/>
  <c r="D123" i="66"/>
  <c r="C123" i="66"/>
  <c r="B123" i="66"/>
  <c r="Z122" i="66"/>
  <c r="Y122" i="66"/>
  <c r="I122" i="66"/>
  <c r="H122" i="66"/>
  <c r="G122" i="66"/>
  <c r="F122" i="66"/>
  <c r="E122" i="66"/>
  <c r="D122" i="66"/>
  <c r="C122" i="66"/>
  <c r="B122" i="66"/>
  <c r="Z121" i="66"/>
  <c r="Y121" i="66"/>
  <c r="I121" i="66"/>
  <c r="H121" i="66"/>
  <c r="G121" i="66"/>
  <c r="F121" i="66"/>
  <c r="E121" i="66"/>
  <c r="D121" i="66"/>
  <c r="C121" i="66"/>
  <c r="B121" i="66"/>
  <c r="Z120" i="66"/>
  <c r="Y120" i="66"/>
  <c r="I120" i="66"/>
  <c r="H120" i="66"/>
  <c r="G120" i="66"/>
  <c r="F120" i="66"/>
  <c r="E120" i="66"/>
  <c r="D120" i="66"/>
  <c r="C120" i="66"/>
  <c r="B120" i="66"/>
  <c r="Y119" i="66"/>
  <c r="Z119" i="66" s="1"/>
  <c r="I119" i="66"/>
  <c r="H119" i="66"/>
  <c r="G119" i="66"/>
  <c r="F119" i="66"/>
  <c r="E119" i="66"/>
  <c r="D119" i="66"/>
  <c r="C119" i="66"/>
  <c r="B119" i="66"/>
  <c r="Z118" i="66"/>
  <c r="Y118" i="66"/>
  <c r="I118" i="66"/>
  <c r="H118" i="66"/>
  <c r="G118" i="66"/>
  <c r="F118" i="66"/>
  <c r="E118" i="66"/>
  <c r="D118" i="66"/>
  <c r="C118" i="66"/>
  <c r="B118" i="66"/>
  <c r="Z117" i="66"/>
  <c r="Y117" i="66"/>
  <c r="I117" i="66"/>
  <c r="H117" i="66"/>
  <c r="G117" i="66"/>
  <c r="F117" i="66"/>
  <c r="E117" i="66"/>
  <c r="D117" i="66"/>
  <c r="C117" i="66"/>
  <c r="B117" i="66"/>
  <c r="Y116" i="66"/>
  <c r="Z116" i="66" s="1"/>
  <c r="I116" i="66"/>
  <c r="H116" i="66"/>
  <c r="G116" i="66"/>
  <c r="F116" i="66"/>
  <c r="E116" i="66"/>
  <c r="D116" i="66"/>
  <c r="C116" i="66"/>
  <c r="B116" i="66"/>
  <c r="Y115" i="66"/>
  <c r="Z115" i="66" s="1"/>
  <c r="I115" i="66"/>
  <c r="H115" i="66"/>
  <c r="G115" i="66"/>
  <c r="F115" i="66"/>
  <c r="E115" i="66"/>
  <c r="D115" i="66"/>
  <c r="C115" i="66"/>
  <c r="B115" i="66"/>
  <c r="Y114" i="66"/>
  <c r="Z114" i="66" s="1"/>
  <c r="I114" i="66"/>
  <c r="H114" i="66"/>
  <c r="G114" i="66"/>
  <c r="F114" i="66"/>
  <c r="E114" i="66"/>
  <c r="D114" i="66"/>
  <c r="C114" i="66"/>
  <c r="B114" i="66"/>
  <c r="Z113" i="66"/>
  <c r="Y113" i="66"/>
  <c r="I113" i="66"/>
  <c r="H113" i="66"/>
  <c r="G113" i="66"/>
  <c r="F113" i="66"/>
  <c r="E113" i="66"/>
  <c r="D113" i="66"/>
  <c r="C113" i="66"/>
  <c r="B113" i="66"/>
  <c r="Y112" i="66"/>
  <c r="Z112" i="66" s="1"/>
  <c r="I112" i="66"/>
  <c r="H112" i="66"/>
  <c r="G112" i="66"/>
  <c r="F112" i="66"/>
  <c r="E112" i="66"/>
  <c r="D112" i="66"/>
  <c r="C112" i="66"/>
  <c r="B112" i="66"/>
  <c r="Y111" i="66"/>
  <c r="Z111" i="66" s="1"/>
  <c r="I111" i="66"/>
  <c r="H111" i="66"/>
  <c r="G111" i="66"/>
  <c r="F111" i="66"/>
  <c r="E111" i="66"/>
  <c r="D111" i="66"/>
  <c r="C111" i="66"/>
  <c r="B111" i="66"/>
  <c r="Z110" i="66"/>
  <c r="Y110" i="66"/>
  <c r="I110" i="66"/>
  <c r="H110" i="66"/>
  <c r="G110" i="66"/>
  <c r="F110" i="66"/>
  <c r="E110" i="66"/>
  <c r="D110" i="66"/>
  <c r="C110" i="66"/>
  <c r="B110" i="66"/>
  <c r="Z109" i="66"/>
  <c r="Y109" i="66"/>
  <c r="I109" i="66"/>
  <c r="H109" i="66"/>
  <c r="G109" i="66"/>
  <c r="F109" i="66"/>
  <c r="E109" i="66"/>
  <c r="D109" i="66"/>
  <c r="C109" i="66"/>
  <c r="B109" i="66"/>
  <c r="Y108" i="66"/>
  <c r="Z108" i="66" s="1"/>
  <c r="I108" i="66"/>
  <c r="H108" i="66"/>
  <c r="G108" i="66"/>
  <c r="F108" i="66"/>
  <c r="E108" i="66"/>
  <c r="D108" i="66"/>
  <c r="C108" i="66"/>
  <c r="B108" i="66"/>
  <c r="Y107" i="66"/>
  <c r="Z107" i="66" s="1"/>
  <c r="I107" i="66"/>
  <c r="H107" i="66"/>
  <c r="G107" i="66"/>
  <c r="F107" i="66"/>
  <c r="E107" i="66"/>
  <c r="D107" i="66"/>
  <c r="C107" i="66"/>
  <c r="B107" i="66"/>
  <c r="Y106" i="66"/>
  <c r="Z106" i="66" s="1"/>
  <c r="I106" i="66"/>
  <c r="H106" i="66"/>
  <c r="G106" i="66"/>
  <c r="F106" i="66"/>
  <c r="E106" i="66"/>
  <c r="D106" i="66"/>
  <c r="C106" i="66"/>
  <c r="B106" i="66"/>
  <c r="Z105" i="66"/>
  <c r="Y105" i="66"/>
  <c r="I105" i="66"/>
  <c r="H105" i="66"/>
  <c r="G105" i="66"/>
  <c r="F105" i="66"/>
  <c r="E105" i="66"/>
  <c r="D105" i="66"/>
  <c r="C105" i="66"/>
  <c r="B105" i="66"/>
  <c r="Y104" i="66"/>
  <c r="Z104" i="66" s="1"/>
  <c r="I104" i="66"/>
  <c r="H104" i="66"/>
  <c r="G104" i="66"/>
  <c r="F104" i="66"/>
  <c r="E104" i="66"/>
  <c r="D104" i="66"/>
  <c r="C104" i="66"/>
  <c r="B104" i="66"/>
  <c r="Z103" i="66"/>
  <c r="Y103" i="66"/>
  <c r="I103" i="66"/>
  <c r="H103" i="66"/>
  <c r="G103" i="66"/>
  <c r="F103" i="66"/>
  <c r="E103" i="66"/>
  <c r="D103" i="66"/>
  <c r="C103" i="66"/>
  <c r="B103" i="66"/>
  <c r="Y102" i="66"/>
  <c r="Z102" i="66" s="1"/>
  <c r="I102" i="66"/>
  <c r="H102" i="66"/>
  <c r="G102" i="66"/>
  <c r="F102" i="66"/>
  <c r="E102" i="66"/>
  <c r="D102" i="66"/>
  <c r="C102" i="66"/>
  <c r="B102" i="66"/>
  <c r="Y101" i="66"/>
  <c r="Z101" i="66" s="1"/>
  <c r="I101" i="66"/>
  <c r="H101" i="66"/>
  <c r="G101" i="66"/>
  <c r="F101" i="66"/>
  <c r="E101" i="66"/>
  <c r="D101" i="66"/>
  <c r="C101" i="66"/>
  <c r="B101" i="66"/>
  <c r="Y100" i="66"/>
  <c r="Z100" i="66" s="1"/>
  <c r="I100" i="66"/>
  <c r="H100" i="66"/>
  <c r="G100" i="66"/>
  <c r="F100" i="66"/>
  <c r="E100" i="66"/>
  <c r="D100" i="66"/>
  <c r="C100" i="66"/>
  <c r="B100" i="66"/>
  <c r="Y99" i="66"/>
  <c r="Z99" i="66" s="1"/>
  <c r="I99" i="66"/>
  <c r="H99" i="66"/>
  <c r="G99" i="66"/>
  <c r="F99" i="66"/>
  <c r="E99" i="66"/>
  <c r="D99" i="66"/>
  <c r="C99" i="66"/>
  <c r="B99" i="66"/>
  <c r="Z98" i="66"/>
  <c r="Y98" i="66"/>
  <c r="I98" i="66"/>
  <c r="H98" i="66"/>
  <c r="G98" i="66"/>
  <c r="F98" i="66"/>
  <c r="E98" i="66"/>
  <c r="D98" i="66"/>
  <c r="C98" i="66"/>
  <c r="B98" i="66"/>
  <c r="Z97" i="66"/>
  <c r="Y97" i="66"/>
  <c r="I97" i="66"/>
  <c r="H97" i="66"/>
  <c r="G97" i="66"/>
  <c r="F97" i="66"/>
  <c r="E97" i="66"/>
  <c r="D97" i="66"/>
  <c r="C97" i="66"/>
  <c r="B97" i="66"/>
  <c r="Z96" i="66"/>
  <c r="Y96" i="66"/>
  <c r="I96" i="66"/>
  <c r="H96" i="66"/>
  <c r="G96" i="66"/>
  <c r="F96" i="66"/>
  <c r="E96" i="66"/>
  <c r="D96" i="66"/>
  <c r="C96" i="66"/>
  <c r="B96" i="66"/>
  <c r="Y95" i="66"/>
  <c r="Z95" i="66" s="1"/>
  <c r="I95" i="66"/>
  <c r="H95" i="66"/>
  <c r="G95" i="66"/>
  <c r="F95" i="66"/>
  <c r="E95" i="66"/>
  <c r="D95" i="66"/>
  <c r="C95" i="66"/>
  <c r="B95" i="66"/>
  <c r="Z94" i="66"/>
  <c r="Y94" i="66"/>
  <c r="I94" i="66"/>
  <c r="H94" i="66"/>
  <c r="G94" i="66"/>
  <c r="F94" i="66"/>
  <c r="E94" i="66"/>
  <c r="D94" i="66"/>
  <c r="C94" i="66"/>
  <c r="B94" i="66"/>
  <c r="Z93" i="66"/>
  <c r="Y93" i="66"/>
  <c r="I93" i="66"/>
  <c r="H93" i="66"/>
  <c r="G93" i="66"/>
  <c r="F93" i="66"/>
  <c r="E93" i="66"/>
  <c r="D93" i="66"/>
  <c r="C93" i="66"/>
  <c r="B93" i="66"/>
  <c r="Y92" i="66"/>
  <c r="Z92" i="66" s="1"/>
  <c r="I92" i="66"/>
  <c r="H92" i="66"/>
  <c r="G92" i="66"/>
  <c r="F92" i="66"/>
  <c r="E92" i="66"/>
  <c r="D92" i="66"/>
  <c r="C92" i="66"/>
  <c r="B92" i="66"/>
  <c r="Y91" i="66"/>
  <c r="Z91" i="66" s="1"/>
  <c r="I91" i="66"/>
  <c r="H91" i="66"/>
  <c r="G91" i="66"/>
  <c r="F91" i="66"/>
  <c r="E91" i="66"/>
  <c r="D91" i="66"/>
  <c r="C91" i="66"/>
  <c r="B91" i="66"/>
  <c r="Y90" i="66"/>
  <c r="Z90" i="66" s="1"/>
  <c r="I90" i="66"/>
  <c r="H90" i="66"/>
  <c r="G90" i="66"/>
  <c r="F90" i="66"/>
  <c r="E90" i="66"/>
  <c r="D90" i="66"/>
  <c r="C90" i="66"/>
  <c r="B90" i="66"/>
  <c r="Z89" i="66"/>
  <c r="Y89" i="66"/>
  <c r="I89" i="66"/>
  <c r="H89" i="66"/>
  <c r="G89" i="66"/>
  <c r="F89" i="66"/>
  <c r="E89" i="66"/>
  <c r="D89" i="66"/>
  <c r="C89" i="66"/>
  <c r="B89" i="66"/>
  <c r="Z88" i="66"/>
  <c r="Y88" i="66"/>
  <c r="I88" i="66"/>
  <c r="H88" i="66"/>
  <c r="G88" i="66"/>
  <c r="F88" i="66"/>
  <c r="E88" i="66"/>
  <c r="D88" i="66"/>
  <c r="C88" i="66"/>
  <c r="B88" i="66"/>
  <c r="Y87" i="66"/>
  <c r="Z87" i="66" s="1"/>
  <c r="I87" i="66"/>
  <c r="H87" i="66"/>
  <c r="G87" i="66"/>
  <c r="F87" i="66"/>
  <c r="E87" i="66"/>
  <c r="D87" i="66"/>
  <c r="C87" i="66"/>
  <c r="B87" i="66"/>
  <c r="Z86" i="66"/>
  <c r="Y86" i="66"/>
  <c r="I86" i="66"/>
  <c r="H86" i="66"/>
  <c r="G86" i="66"/>
  <c r="F86" i="66"/>
  <c r="E86" i="66"/>
  <c r="D86" i="66"/>
  <c r="C86" i="66"/>
  <c r="B86" i="66"/>
  <c r="Z85" i="66"/>
  <c r="Y85" i="66"/>
  <c r="I85" i="66"/>
  <c r="H85" i="66"/>
  <c r="G85" i="66"/>
  <c r="F85" i="66"/>
  <c r="E85" i="66"/>
  <c r="D85" i="66"/>
  <c r="C85" i="66"/>
  <c r="B85" i="66"/>
  <c r="Y84" i="66"/>
  <c r="Z84" i="66" s="1"/>
  <c r="I84" i="66"/>
  <c r="H84" i="66"/>
  <c r="G84" i="66"/>
  <c r="F84" i="66"/>
  <c r="E84" i="66"/>
  <c r="D84" i="66"/>
  <c r="C84" i="66"/>
  <c r="B84" i="66"/>
  <c r="Z83" i="66"/>
  <c r="Y83" i="66"/>
  <c r="I83" i="66"/>
  <c r="H83" i="66"/>
  <c r="G83" i="66"/>
  <c r="F83" i="66"/>
  <c r="E83" i="66"/>
  <c r="D83" i="66"/>
  <c r="C83" i="66"/>
  <c r="B83" i="66"/>
  <c r="Y82" i="66"/>
  <c r="Z82" i="66" s="1"/>
  <c r="I82" i="66"/>
  <c r="H82" i="66"/>
  <c r="G82" i="66"/>
  <c r="F82" i="66"/>
  <c r="E82" i="66"/>
  <c r="D82" i="66"/>
  <c r="C82" i="66"/>
  <c r="B82" i="66"/>
  <c r="Z81" i="66"/>
  <c r="Y81" i="66"/>
  <c r="I81" i="66"/>
  <c r="H81" i="66"/>
  <c r="G81" i="66"/>
  <c r="F81" i="66"/>
  <c r="E81" i="66"/>
  <c r="D81" i="66"/>
  <c r="C81" i="66"/>
  <c r="B81" i="66"/>
  <c r="Y80" i="66"/>
  <c r="Z80" i="66" s="1"/>
  <c r="I80" i="66"/>
  <c r="H80" i="66"/>
  <c r="G80" i="66"/>
  <c r="F80" i="66"/>
  <c r="E80" i="66"/>
  <c r="D80" i="66"/>
  <c r="C80" i="66"/>
  <c r="B80" i="66"/>
  <c r="Z79" i="66"/>
  <c r="Y79" i="66"/>
  <c r="I79" i="66"/>
  <c r="H79" i="66"/>
  <c r="G79" i="66"/>
  <c r="F79" i="66"/>
  <c r="E79" i="66"/>
  <c r="D79" i="66"/>
  <c r="C79" i="66"/>
  <c r="B79" i="66"/>
  <c r="Z78" i="66"/>
  <c r="Y78" i="66"/>
  <c r="I78" i="66"/>
  <c r="H78" i="66"/>
  <c r="G78" i="66"/>
  <c r="F78" i="66"/>
  <c r="E78" i="66"/>
  <c r="D78" i="66"/>
  <c r="C78" i="66"/>
  <c r="B78" i="66"/>
  <c r="Y77" i="66"/>
  <c r="Z77" i="66" s="1"/>
  <c r="I77" i="66"/>
  <c r="H77" i="66"/>
  <c r="G77" i="66"/>
  <c r="F77" i="66"/>
  <c r="E77" i="66"/>
  <c r="D77" i="66"/>
  <c r="C77" i="66"/>
  <c r="B77" i="66"/>
  <c r="Y76" i="66"/>
  <c r="Z76" i="66" s="1"/>
  <c r="I76" i="66"/>
  <c r="H76" i="66"/>
  <c r="G76" i="66"/>
  <c r="F76" i="66"/>
  <c r="E76" i="66"/>
  <c r="D76" i="66"/>
  <c r="C76" i="66"/>
  <c r="B76" i="66"/>
  <c r="Z75" i="66"/>
  <c r="Y75" i="66"/>
  <c r="I75" i="66"/>
  <c r="H75" i="66"/>
  <c r="G75" i="66"/>
  <c r="F75" i="66"/>
  <c r="E75" i="66"/>
  <c r="D75" i="66"/>
  <c r="C75" i="66"/>
  <c r="B75" i="66"/>
  <c r="Y74" i="66"/>
  <c r="Z74" i="66" s="1"/>
  <c r="I74" i="66"/>
  <c r="H74" i="66"/>
  <c r="G74" i="66"/>
  <c r="F74" i="66"/>
  <c r="E74" i="66"/>
  <c r="D74" i="66"/>
  <c r="C74" i="66"/>
  <c r="B74" i="66"/>
  <c r="Z73" i="66"/>
  <c r="Y73" i="66"/>
  <c r="I73" i="66"/>
  <c r="H73" i="66"/>
  <c r="G73" i="66"/>
  <c r="F73" i="66"/>
  <c r="E73" i="66"/>
  <c r="D73" i="66"/>
  <c r="C73" i="66"/>
  <c r="B73" i="66"/>
  <c r="Z72" i="66"/>
  <c r="Y72" i="66"/>
  <c r="I72" i="66"/>
  <c r="H72" i="66"/>
  <c r="G72" i="66"/>
  <c r="F72" i="66"/>
  <c r="E72" i="66"/>
  <c r="D72" i="66"/>
  <c r="C72" i="66"/>
  <c r="B72" i="66"/>
  <c r="Y71" i="66"/>
  <c r="Z71" i="66" s="1"/>
  <c r="I71" i="66"/>
  <c r="H71" i="66"/>
  <c r="G71" i="66"/>
  <c r="F71" i="66"/>
  <c r="E71" i="66"/>
  <c r="D71" i="66"/>
  <c r="C71" i="66"/>
  <c r="B71" i="66"/>
  <c r="Y70" i="66"/>
  <c r="Z70" i="66" s="1"/>
  <c r="I70" i="66"/>
  <c r="H70" i="66"/>
  <c r="G70" i="66"/>
  <c r="F70" i="66"/>
  <c r="E70" i="66"/>
  <c r="D70" i="66"/>
  <c r="C70" i="66"/>
  <c r="B70" i="66"/>
  <c r="Z69" i="66"/>
  <c r="Y69" i="66"/>
  <c r="I69" i="66"/>
  <c r="H69" i="66"/>
  <c r="G69" i="66"/>
  <c r="F69" i="66"/>
  <c r="E69" i="66"/>
  <c r="D69" i="66"/>
  <c r="C69" i="66"/>
  <c r="B69" i="66"/>
  <c r="Z68" i="66"/>
  <c r="Y68" i="66"/>
  <c r="I68" i="66"/>
  <c r="H68" i="66"/>
  <c r="G68" i="66"/>
  <c r="F68" i="66"/>
  <c r="E68" i="66"/>
  <c r="D68" i="66"/>
  <c r="C68" i="66"/>
  <c r="B68" i="66"/>
  <c r="Y67" i="66"/>
  <c r="Z67" i="66" s="1"/>
  <c r="I67" i="66"/>
  <c r="H67" i="66"/>
  <c r="G67" i="66"/>
  <c r="F67" i="66"/>
  <c r="E67" i="66"/>
  <c r="D67" i="66"/>
  <c r="C67" i="66"/>
  <c r="B67" i="66"/>
  <c r="Y66" i="66"/>
  <c r="Z66" i="66" s="1"/>
  <c r="I66" i="66"/>
  <c r="H66" i="66"/>
  <c r="G66" i="66"/>
  <c r="F66" i="66"/>
  <c r="E66" i="66"/>
  <c r="D66" i="66"/>
  <c r="C66" i="66"/>
  <c r="B66" i="66"/>
  <c r="Y65" i="66"/>
  <c r="Z65" i="66" s="1"/>
  <c r="I65" i="66"/>
  <c r="H65" i="66"/>
  <c r="G65" i="66"/>
  <c r="F65" i="66"/>
  <c r="E65" i="66"/>
  <c r="D65" i="66"/>
  <c r="C65" i="66"/>
  <c r="B65" i="66"/>
  <c r="Y64" i="66"/>
  <c r="Z64" i="66" s="1"/>
  <c r="I64" i="66"/>
  <c r="H64" i="66"/>
  <c r="G64" i="66"/>
  <c r="F64" i="66"/>
  <c r="E64" i="66"/>
  <c r="D64" i="66"/>
  <c r="C64" i="66"/>
  <c r="B64" i="66"/>
  <c r="Y63" i="66"/>
  <c r="Z63" i="66" s="1"/>
  <c r="I63" i="66"/>
  <c r="H63" i="66"/>
  <c r="G63" i="66"/>
  <c r="F63" i="66"/>
  <c r="E63" i="66"/>
  <c r="D63" i="66"/>
  <c r="C63" i="66"/>
  <c r="B63" i="66"/>
  <c r="Y62" i="66"/>
  <c r="Z62" i="66" s="1"/>
  <c r="I62" i="66"/>
  <c r="H62" i="66"/>
  <c r="G62" i="66"/>
  <c r="F62" i="66"/>
  <c r="E62" i="66"/>
  <c r="D62" i="66"/>
  <c r="C62" i="66"/>
  <c r="B62" i="66"/>
  <c r="Y61" i="66"/>
  <c r="Z61" i="66" s="1"/>
  <c r="I61" i="66"/>
  <c r="H61" i="66"/>
  <c r="G61" i="66"/>
  <c r="F61" i="66"/>
  <c r="E61" i="66"/>
  <c r="D61" i="66"/>
  <c r="C61" i="66"/>
  <c r="B61" i="66"/>
  <c r="Y60" i="66"/>
  <c r="Z60" i="66" s="1"/>
  <c r="I60" i="66"/>
  <c r="H60" i="66"/>
  <c r="G60" i="66"/>
  <c r="F60" i="66"/>
  <c r="E60" i="66"/>
  <c r="D60" i="66"/>
  <c r="C60" i="66"/>
  <c r="B60" i="66"/>
  <c r="Z59" i="66"/>
  <c r="Y59" i="66"/>
  <c r="I59" i="66"/>
  <c r="H59" i="66"/>
  <c r="G59" i="66"/>
  <c r="F59" i="66"/>
  <c r="E59" i="66"/>
  <c r="D59" i="66"/>
  <c r="C59" i="66"/>
  <c r="B59" i="66"/>
  <c r="Z58" i="66"/>
  <c r="Y58" i="66"/>
  <c r="I58" i="66"/>
  <c r="H58" i="66"/>
  <c r="G58" i="66"/>
  <c r="F58" i="66"/>
  <c r="E58" i="66"/>
  <c r="D58" i="66"/>
  <c r="C58" i="66"/>
  <c r="B58" i="66"/>
  <c r="Z57" i="66"/>
  <c r="Y57" i="66"/>
  <c r="I57" i="66"/>
  <c r="H57" i="66"/>
  <c r="G57" i="66"/>
  <c r="F57" i="66"/>
  <c r="E57" i="66"/>
  <c r="D57" i="66"/>
  <c r="C57" i="66"/>
  <c r="B57" i="66"/>
  <c r="Y56" i="66"/>
  <c r="Z56" i="66" s="1"/>
  <c r="I56" i="66"/>
  <c r="H56" i="66"/>
  <c r="G56" i="66"/>
  <c r="F56" i="66"/>
  <c r="E56" i="66"/>
  <c r="D56" i="66"/>
  <c r="C56" i="66"/>
  <c r="B56" i="66"/>
  <c r="Y55" i="66"/>
  <c r="Z55" i="66" s="1"/>
  <c r="I55" i="66"/>
  <c r="H55" i="66"/>
  <c r="G55" i="66"/>
  <c r="F55" i="66"/>
  <c r="E55" i="66"/>
  <c r="D55" i="66"/>
  <c r="C55" i="66"/>
  <c r="B55" i="66"/>
  <c r="Y54" i="66"/>
  <c r="Z54" i="66" s="1"/>
  <c r="I54" i="66"/>
  <c r="H54" i="66"/>
  <c r="G54" i="66"/>
  <c r="F54" i="66"/>
  <c r="E54" i="66"/>
  <c r="D54" i="66"/>
  <c r="C54" i="66"/>
  <c r="B54" i="66"/>
  <c r="Z53" i="66"/>
  <c r="Y53" i="66"/>
  <c r="I53" i="66"/>
  <c r="H53" i="66"/>
  <c r="G53" i="66"/>
  <c r="F53" i="66"/>
  <c r="E53" i="66"/>
  <c r="D53" i="66"/>
  <c r="C53" i="66"/>
  <c r="B53" i="66"/>
  <c r="Y52" i="66"/>
  <c r="Z52" i="66" s="1"/>
  <c r="I52" i="66"/>
  <c r="H52" i="66"/>
  <c r="G52" i="66"/>
  <c r="F52" i="66"/>
  <c r="E52" i="66"/>
  <c r="D52" i="66"/>
  <c r="C52" i="66"/>
  <c r="B52" i="66"/>
  <c r="Z51" i="66"/>
  <c r="Y51" i="66"/>
  <c r="I51" i="66"/>
  <c r="H51" i="66"/>
  <c r="G51" i="66"/>
  <c r="F51" i="66"/>
  <c r="E51" i="66"/>
  <c r="D51" i="66"/>
  <c r="C51" i="66"/>
  <c r="B51" i="66"/>
  <c r="Z50" i="66"/>
  <c r="Y50" i="66"/>
  <c r="I50" i="66"/>
  <c r="H50" i="66"/>
  <c r="G50" i="66"/>
  <c r="F50" i="66"/>
  <c r="E50" i="66"/>
  <c r="D50" i="66"/>
  <c r="C50" i="66"/>
  <c r="B50" i="66"/>
  <c r="Y49" i="66"/>
  <c r="Z49" i="66" s="1"/>
  <c r="I49" i="66"/>
  <c r="H49" i="66"/>
  <c r="G49" i="66"/>
  <c r="F49" i="66"/>
  <c r="E49" i="66"/>
  <c r="D49" i="66"/>
  <c r="C49" i="66"/>
  <c r="B49" i="66"/>
  <c r="Y48" i="66"/>
  <c r="Z48" i="66" s="1"/>
  <c r="I48" i="66"/>
  <c r="H48" i="66"/>
  <c r="G48" i="66"/>
  <c r="F48" i="66"/>
  <c r="E48" i="66"/>
  <c r="D48" i="66"/>
  <c r="C48" i="66"/>
  <c r="B48" i="66"/>
  <c r="Y47" i="66"/>
  <c r="Z47" i="66" s="1"/>
  <c r="I47" i="66"/>
  <c r="H47" i="66"/>
  <c r="G47" i="66"/>
  <c r="F47" i="66"/>
  <c r="E47" i="66"/>
  <c r="D47" i="66"/>
  <c r="C47" i="66"/>
  <c r="B47" i="66"/>
  <c r="Y46" i="66"/>
  <c r="Z46" i="66" s="1"/>
  <c r="I46" i="66"/>
  <c r="H46" i="66"/>
  <c r="G46" i="66"/>
  <c r="F46" i="66"/>
  <c r="E46" i="66"/>
  <c r="D46" i="66"/>
  <c r="C46" i="66"/>
  <c r="B46" i="66"/>
  <c r="Z45" i="66"/>
  <c r="Y45" i="66"/>
  <c r="I45" i="66"/>
  <c r="H45" i="66"/>
  <c r="G45" i="66"/>
  <c r="F45" i="66"/>
  <c r="E45" i="66"/>
  <c r="D45" i="66"/>
  <c r="C45" i="66"/>
  <c r="B45" i="66"/>
  <c r="Y44" i="66"/>
  <c r="Z44" i="66" s="1"/>
  <c r="I44" i="66"/>
  <c r="H44" i="66"/>
  <c r="G44" i="66"/>
  <c r="F44" i="66"/>
  <c r="E44" i="66"/>
  <c r="D44" i="66"/>
  <c r="C44" i="66"/>
  <c r="B44" i="66"/>
  <c r="Y43" i="66"/>
  <c r="Z43" i="66" s="1"/>
  <c r="I43" i="66"/>
  <c r="H43" i="66"/>
  <c r="G43" i="66"/>
  <c r="F43" i="66"/>
  <c r="E43" i="66"/>
  <c r="D43" i="66"/>
  <c r="C43" i="66"/>
  <c r="B43" i="66"/>
  <c r="Y42" i="66"/>
  <c r="Z42" i="66" s="1"/>
  <c r="I42" i="66"/>
  <c r="H42" i="66"/>
  <c r="G42" i="66"/>
  <c r="F42" i="66"/>
  <c r="E42" i="66"/>
  <c r="D42" i="66"/>
  <c r="C42" i="66"/>
  <c r="B42" i="66"/>
  <c r="Y41" i="66"/>
  <c r="Z41" i="66" s="1"/>
  <c r="I41" i="66"/>
  <c r="H41" i="66"/>
  <c r="G41" i="66"/>
  <c r="F41" i="66"/>
  <c r="E41" i="66"/>
  <c r="D41" i="66"/>
  <c r="C41" i="66"/>
  <c r="B41" i="66"/>
  <c r="Y40" i="66"/>
  <c r="Z40" i="66" s="1"/>
  <c r="I40" i="66"/>
  <c r="H40" i="66"/>
  <c r="G40" i="66"/>
  <c r="F40" i="66"/>
  <c r="E40" i="66"/>
  <c r="D40" i="66"/>
  <c r="C40" i="66"/>
  <c r="B40" i="66"/>
  <c r="Y39" i="66"/>
  <c r="Z39" i="66" s="1"/>
  <c r="I39" i="66"/>
  <c r="H39" i="66"/>
  <c r="G39" i="66"/>
  <c r="F39" i="66"/>
  <c r="E39" i="66"/>
  <c r="D39" i="66"/>
  <c r="C39" i="66"/>
  <c r="B39" i="66"/>
  <c r="Y38" i="66"/>
  <c r="Z38" i="66" s="1"/>
  <c r="I38" i="66"/>
  <c r="H38" i="66"/>
  <c r="G38" i="66"/>
  <c r="F38" i="66"/>
  <c r="E38" i="66"/>
  <c r="D38" i="66"/>
  <c r="C38" i="66"/>
  <c r="B38" i="66"/>
  <c r="Y37" i="66"/>
  <c r="Z37" i="66" s="1"/>
  <c r="I37" i="66"/>
  <c r="H37" i="66"/>
  <c r="G37" i="66"/>
  <c r="F37" i="66"/>
  <c r="E37" i="66"/>
  <c r="D37" i="66"/>
  <c r="C37" i="66"/>
  <c r="B37" i="66"/>
  <c r="Y36" i="66"/>
  <c r="Z36" i="66" s="1"/>
  <c r="I36" i="66"/>
  <c r="H36" i="66"/>
  <c r="G36" i="66"/>
  <c r="F36" i="66"/>
  <c r="E36" i="66"/>
  <c r="D36" i="66"/>
  <c r="C36" i="66"/>
  <c r="B36" i="66"/>
  <c r="Y35" i="66"/>
  <c r="Z35" i="66" s="1"/>
  <c r="I35" i="66"/>
  <c r="H35" i="66"/>
  <c r="G35" i="66"/>
  <c r="F35" i="66"/>
  <c r="E35" i="66"/>
  <c r="D35" i="66"/>
  <c r="C35" i="66"/>
  <c r="B35" i="66"/>
  <c r="Y34" i="66"/>
  <c r="Z34" i="66" s="1"/>
  <c r="I34" i="66"/>
  <c r="H34" i="66"/>
  <c r="G34" i="66"/>
  <c r="F34" i="66"/>
  <c r="E34" i="66"/>
  <c r="D34" i="66"/>
  <c r="C34" i="66"/>
  <c r="B34" i="66"/>
  <c r="Y33" i="66"/>
  <c r="Z33" i="66" s="1"/>
  <c r="I33" i="66"/>
  <c r="H33" i="66"/>
  <c r="G33" i="66"/>
  <c r="F33" i="66"/>
  <c r="E33" i="66"/>
  <c r="D33" i="66"/>
  <c r="C33" i="66"/>
  <c r="B33" i="66"/>
  <c r="Y32" i="66"/>
  <c r="Z32" i="66" s="1"/>
  <c r="I32" i="66"/>
  <c r="H32" i="66"/>
  <c r="G32" i="66"/>
  <c r="F32" i="66"/>
  <c r="E32" i="66"/>
  <c r="D32" i="66"/>
  <c r="C32" i="66"/>
  <c r="B32" i="66"/>
  <c r="Z31" i="66"/>
  <c r="Y31" i="66"/>
  <c r="I31" i="66"/>
  <c r="H31" i="66"/>
  <c r="G31" i="66"/>
  <c r="F31" i="66"/>
  <c r="E31" i="66"/>
  <c r="D31" i="66"/>
  <c r="C31" i="66"/>
  <c r="B31" i="66"/>
  <c r="Y30" i="66"/>
  <c r="Z30" i="66" s="1"/>
  <c r="I30" i="66"/>
  <c r="H30" i="66"/>
  <c r="G30" i="66"/>
  <c r="F30" i="66"/>
  <c r="E30" i="66"/>
  <c r="D30" i="66"/>
  <c r="C30" i="66"/>
  <c r="B30" i="66"/>
  <c r="Z29" i="66"/>
  <c r="Y29" i="66"/>
  <c r="I29" i="66"/>
  <c r="H29" i="66"/>
  <c r="G29" i="66"/>
  <c r="F29" i="66"/>
  <c r="E29" i="66"/>
  <c r="D29" i="66"/>
  <c r="C29" i="66"/>
  <c r="B29" i="66"/>
  <c r="Z28" i="66"/>
  <c r="Y28" i="66"/>
  <c r="I28" i="66"/>
  <c r="H28" i="66"/>
  <c r="G28" i="66"/>
  <c r="F28" i="66"/>
  <c r="E28" i="66"/>
  <c r="D28" i="66"/>
  <c r="C28" i="66"/>
  <c r="B28" i="66"/>
  <c r="Z27" i="66"/>
  <c r="Y27" i="66"/>
  <c r="I27" i="66"/>
  <c r="H27" i="66"/>
  <c r="G27" i="66"/>
  <c r="F27" i="66"/>
  <c r="E27" i="66"/>
  <c r="D27" i="66"/>
  <c r="C27" i="66"/>
  <c r="B27" i="66"/>
  <c r="Y26" i="66"/>
  <c r="Z26" i="66" s="1"/>
  <c r="I26" i="66"/>
  <c r="H26" i="66"/>
  <c r="G26" i="66"/>
  <c r="F26" i="66"/>
  <c r="E26" i="66"/>
  <c r="D26" i="66"/>
  <c r="C26" i="66"/>
  <c r="B26" i="66"/>
  <c r="Z25" i="66"/>
  <c r="Y25" i="66"/>
  <c r="I25" i="66"/>
  <c r="H25" i="66"/>
  <c r="G25" i="66"/>
  <c r="F25" i="66"/>
  <c r="E25" i="66"/>
  <c r="D25" i="66"/>
  <c r="C25" i="66"/>
  <c r="B25" i="66"/>
  <c r="Z24" i="66"/>
  <c r="Y24" i="66"/>
  <c r="I24" i="66"/>
  <c r="H24" i="66"/>
  <c r="G24" i="66"/>
  <c r="F24" i="66"/>
  <c r="E24" i="66"/>
  <c r="D24" i="66"/>
  <c r="C24" i="66"/>
  <c r="B24" i="66"/>
  <c r="Y23" i="66"/>
  <c r="Z23" i="66" s="1"/>
  <c r="I23" i="66"/>
  <c r="H23" i="66"/>
  <c r="G23" i="66"/>
  <c r="F23" i="66"/>
  <c r="E23" i="66"/>
  <c r="D23" i="66"/>
  <c r="C23" i="66"/>
  <c r="B23" i="66"/>
  <c r="Y22" i="66"/>
  <c r="Z22" i="66" s="1"/>
  <c r="I22" i="66"/>
  <c r="H22" i="66"/>
  <c r="G22" i="66"/>
  <c r="F22" i="66"/>
  <c r="E22" i="66"/>
  <c r="D22" i="66"/>
  <c r="C22" i="66"/>
  <c r="B22" i="66"/>
  <c r="Z21" i="66"/>
  <c r="Y21" i="66"/>
  <c r="I21" i="66"/>
  <c r="H21" i="66"/>
  <c r="G21" i="66"/>
  <c r="F21" i="66"/>
  <c r="E21" i="66"/>
  <c r="D21" i="66"/>
  <c r="C21" i="66"/>
  <c r="B21" i="66"/>
  <c r="Y20" i="66"/>
  <c r="Z20" i="66" s="1"/>
  <c r="I20" i="66"/>
  <c r="H20" i="66"/>
  <c r="G20" i="66"/>
  <c r="F20" i="66"/>
  <c r="E20" i="66"/>
  <c r="D20" i="66"/>
  <c r="C20" i="66"/>
  <c r="B20" i="66"/>
  <c r="Y19" i="66"/>
  <c r="Z19" i="66" s="1"/>
  <c r="I19" i="66"/>
  <c r="H19" i="66"/>
  <c r="G19" i="66"/>
  <c r="F19" i="66"/>
  <c r="E19" i="66"/>
  <c r="D19" i="66"/>
  <c r="C19" i="66"/>
  <c r="B19" i="66"/>
  <c r="Z18" i="66"/>
  <c r="Y18" i="66"/>
  <c r="I18" i="66"/>
  <c r="H18" i="66"/>
  <c r="G18" i="66"/>
  <c r="F18" i="66"/>
  <c r="E18" i="66"/>
  <c r="D18" i="66"/>
  <c r="C18" i="66"/>
  <c r="B18" i="66"/>
  <c r="Z17" i="66"/>
  <c r="Y17" i="66"/>
  <c r="I17" i="66"/>
  <c r="H17" i="66"/>
  <c r="G17" i="66"/>
  <c r="F17" i="66"/>
  <c r="E17" i="66"/>
  <c r="D17" i="66"/>
  <c r="C17" i="66"/>
  <c r="B17" i="66"/>
  <c r="Z16" i="66"/>
  <c r="Y16" i="66"/>
  <c r="I16" i="66"/>
  <c r="H16" i="66"/>
  <c r="G16" i="66"/>
  <c r="F16" i="66"/>
  <c r="E16" i="66"/>
  <c r="D16" i="66"/>
  <c r="C16" i="66"/>
  <c r="B16" i="66"/>
  <c r="Y15" i="66"/>
  <c r="Z15" i="66" s="1"/>
  <c r="I15" i="66"/>
  <c r="H15" i="66"/>
  <c r="G15" i="66"/>
  <c r="F15" i="66"/>
  <c r="E15" i="66"/>
  <c r="D15" i="66"/>
  <c r="C15" i="66"/>
  <c r="B15" i="66"/>
  <c r="Z14" i="66"/>
  <c r="Y14" i="66"/>
  <c r="I14" i="66"/>
  <c r="H14" i="66"/>
  <c r="G14" i="66"/>
  <c r="F14" i="66"/>
  <c r="E14" i="66"/>
  <c r="D14" i="66"/>
  <c r="C14" i="66"/>
  <c r="B14" i="66"/>
  <c r="Y13" i="66"/>
  <c r="Z13" i="66" s="1"/>
  <c r="I13" i="66"/>
  <c r="H13" i="66"/>
  <c r="G13" i="66"/>
  <c r="F13" i="66"/>
  <c r="E13" i="66"/>
  <c r="D13" i="66"/>
  <c r="C13" i="66"/>
  <c r="B13" i="66"/>
  <c r="Y12" i="66"/>
  <c r="Z12" i="66" s="1"/>
  <c r="I12" i="66"/>
  <c r="H12" i="66"/>
  <c r="G12" i="66"/>
  <c r="F12" i="66"/>
  <c r="E12" i="66"/>
  <c r="D12" i="66"/>
  <c r="C12" i="66"/>
  <c r="B12" i="66"/>
  <c r="Y11" i="66"/>
  <c r="Z11" i="66" s="1"/>
  <c r="I11" i="66"/>
  <c r="H11" i="66"/>
  <c r="G11" i="66"/>
  <c r="F11" i="66"/>
  <c r="E11" i="66"/>
  <c r="D11" i="66"/>
  <c r="C11" i="66"/>
  <c r="B11" i="66"/>
  <c r="Y10" i="66"/>
  <c r="Z10" i="66" s="1"/>
  <c r="I10" i="66"/>
  <c r="H10" i="66"/>
  <c r="G10" i="66"/>
  <c r="F10" i="66"/>
  <c r="E10" i="66"/>
  <c r="D10" i="66"/>
  <c r="C10" i="66"/>
  <c r="B10" i="66"/>
  <c r="Y9" i="66"/>
  <c r="Z9" i="66" s="1"/>
  <c r="I9" i="66"/>
  <c r="H9" i="66"/>
  <c r="G9" i="66"/>
  <c r="F9" i="66"/>
  <c r="E9" i="66"/>
  <c r="D9" i="66"/>
  <c r="C9" i="66"/>
  <c r="B9" i="66"/>
  <c r="Y8" i="66"/>
  <c r="Z8" i="66" s="1"/>
  <c r="I8" i="66"/>
  <c r="H8" i="66"/>
  <c r="G8" i="66"/>
  <c r="F8" i="66"/>
  <c r="E8" i="66"/>
  <c r="D8" i="66"/>
  <c r="C8" i="66"/>
  <c r="B8" i="66"/>
  <c r="Y7" i="66"/>
  <c r="Z7" i="66" s="1"/>
  <c r="I7" i="66"/>
  <c r="H7" i="66"/>
  <c r="G7" i="66"/>
  <c r="F7" i="66"/>
  <c r="E7" i="66"/>
  <c r="D7" i="66"/>
  <c r="C7" i="66"/>
  <c r="B7" i="66"/>
  <c r="Y6" i="66"/>
  <c r="Z6" i="66" s="1"/>
  <c r="I6" i="66"/>
  <c r="H6" i="66"/>
  <c r="G6" i="66"/>
  <c r="F6" i="66"/>
  <c r="E6" i="66"/>
  <c r="D6" i="66"/>
  <c r="C6" i="66"/>
  <c r="B6" i="66"/>
  <c r="Y5" i="66"/>
  <c r="Z5" i="66" s="1"/>
  <c r="I5" i="66"/>
  <c r="H5" i="66"/>
  <c r="G5" i="66"/>
  <c r="F5" i="66"/>
  <c r="E5" i="66"/>
  <c r="D5" i="66"/>
  <c r="C5" i="66"/>
  <c r="B5" i="66"/>
  <c r="Z4" i="66"/>
  <c r="Y4" i="66"/>
  <c r="I4" i="66"/>
  <c r="H4" i="66"/>
  <c r="G4" i="66"/>
  <c r="F4" i="66"/>
  <c r="E4" i="66"/>
  <c r="D4" i="66"/>
  <c r="C4" i="66"/>
  <c r="B4" i="66"/>
  <c r="M37" i="45"/>
  <c r="L37" i="45"/>
  <c r="K37" i="45"/>
  <c r="I37" i="45"/>
  <c r="H37" i="45"/>
  <c r="C37" i="45"/>
  <c r="B37" i="45"/>
  <c r="C8" i="55"/>
  <c r="E8" i="55" s="1"/>
  <c r="B26" i="8"/>
  <c r="B23" i="56"/>
  <c r="B21" i="8"/>
  <c r="B16" i="56"/>
  <c r="B15" i="56"/>
  <c r="B12" i="56"/>
  <c r="B11" i="8"/>
  <c r="B10" i="56"/>
  <c r="B9" i="56"/>
  <c r="B5" i="8"/>
  <c r="O34" i="4"/>
  <c r="N34" i="4"/>
  <c r="M34" i="4"/>
  <c r="E74" i="64" s="1"/>
  <c r="L34" i="4"/>
  <c r="K34" i="4"/>
  <c r="J34" i="4"/>
  <c r="E38" i="64" s="1"/>
  <c r="I34" i="4"/>
  <c r="E82" i="64" s="1"/>
  <c r="H34" i="4"/>
  <c r="E60" i="64" s="1"/>
  <c r="G34" i="4"/>
  <c r="E33" i="64" s="1"/>
  <c r="F34" i="4"/>
  <c r="E66" i="64" s="1"/>
  <c r="E34" i="4"/>
  <c r="E44" i="64" s="1"/>
  <c r="F44" i="64" s="1"/>
  <c r="D34" i="4"/>
  <c r="C34" i="4"/>
  <c r="B34" i="4"/>
  <c r="H5" i="39"/>
  <c r="D5" i="39"/>
  <c r="C5" i="39"/>
  <c r="C4" i="39"/>
  <c r="L3" i="39"/>
  <c r="K3" i="39"/>
  <c r="K4" i="39" s="1"/>
  <c r="D3" i="39"/>
  <c r="C3" i="39"/>
  <c r="C47" i="10"/>
  <c r="C46" i="10"/>
  <c r="C45" i="10"/>
  <c r="B34" i="56"/>
  <c r="A34" i="56"/>
  <c r="C33" i="56"/>
  <c r="B33" i="56"/>
  <c r="A33" i="56"/>
  <c r="C32" i="56"/>
  <c r="B32" i="56"/>
  <c r="A32" i="56"/>
  <c r="C31" i="56"/>
  <c r="B31" i="56"/>
  <c r="A31" i="56"/>
  <c r="C30" i="56"/>
  <c r="B30" i="56"/>
  <c r="A30" i="56"/>
  <c r="C29" i="56"/>
  <c r="B29" i="56"/>
  <c r="A29" i="56"/>
  <c r="C28" i="56"/>
  <c r="A28" i="56"/>
  <c r="C27" i="56"/>
  <c r="B27" i="56"/>
  <c r="A27" i="56"/>
  <c r="C26" i="56"/>
  <c r="A26" i="56"/>
  <c r="C25" i="56"/>
  <c r="B25" i="56"/>
  <c r="A25" i="56"/>
  <c r="C24" i="56"/>
  <c r="B24" i="56"/>
  <c r="A24" i="56"/>
  <c r="C23" i="56"/>
  <c r="A23" i="56"/>
  <c r="C22" i="56"/>
  <c r="A22" i="56"/>
  <c r="C21" i="56"/>
  <c r="A21" i="56"/>
  <c r="C20" i="56"/>
  <c r="A20" i="56"/>
  <c r="C19" i="56"/>
  <c r="A19" i="56"/>
  <c r="C18" i="56"/>
  <c r="A18" i="56"/>
  <c r="C17" i="56"/>
  <c r="A17" i="56"/>
  <c r="C16" i="56"/>
  <c r="A16" i="56"/>
  <c r="C15" i="56"/>
  <c r="A15" i="56"/>
  <c r="C14" i="56"/>
  <c r="A14" i="56"/>
  <c r="C13" i="56"/>
  <c r="A13" i="56"/>
  <c r="C12" i="56"/>
  <c r="A12" i="56"/>
  <c r="C11" i="56"/>
  <c r="A11" i="56"/>
  <c r="C10" i="56"/>
  <c r="A10" i="56"/>
  <c r="C9" i="56"/>
  <c r="A9" i="56"/>
  <c r="C8" i="56"/>
  <c r="A8" i="56"/>
  <c r="C7" i="56"/>
  <c r="A7" i="56"/>
  <c r="C6" i="56"/>
  <c r="A6" i="56"/>
  <c r="C5" i="56"/>
  <c r="A5" i="56"/>
  <c r="C4" i="56"/>
  <c r="A4" i="56"/>
  <c r="A34" i="8"/>
  <c r="D33" i="8"/>
  <c r="C33" i="8"/>
  <c r="B33" i="8"/>
  <c r="A33" i="8"/>
  <c r="D32" i="8"/>
  <c r="C32" i="8"/>
  <c r="B32" i="8"/>
  <c r="A32" i="8"/>
  <c r="D31" i="8"/>
  <c r="C31" i="8"/>
  <c r="B31" i="8"/>
  <c r="A31" i="8"/>
  <c r="D30" i="8"/>
  <c r="C30" i="8"/>
  <c r="B30" i="8"/>
  <c r="A30" i="8"/>
  <c r="D29" i="8"/>
  <c r="C29" i="8"/>
  <c r="B29" i="8"/>
  <c r="A29" i="8"/>
  <c r="D28" i="8"/>
  <c r="C28" i="8"/>
  <c r="A28" i="8"/>
  <c r="D27" i="8"/>
  <c r="C27" i="8"/>
  <c r="A27" i="8"/>
  <c r="D26" i="8"/>
  <c r="C26" i="8"/>
  <c r="A26" i="8"/>
  <c r="D25" i="8"/>
  <c r="C25" i="8"/>
  <c r="A25" i="8"/>
  <c r="D24" i="8"/>
  <c r="C24" i="8"/>
  <c r="A24" i="8"/>
  <c r="D23" i="8"/>
  <c r="C23" i="8"/>
  <c r="A23" i="8"/>
  <c r="D22" i="8"/>
  <c r="C22" i="8"/>
  <c r="A22" i="8"/>
  <c r="D21" i="8"/>
  <c r="C21" i="8"/>
  <c r="A21" i="8"/>
  <c r="D20" i="8"/>
  <c r="C20" i="8"/>
  <c r="A20" i="8"/>
  <c r="D19" i="8"/>
  <c r="C19" i="8"/>
  <c r="A19" i="8"/>
  <c r="D18" i="8"/>
  <c r="C18" i="8"/>
  <c r="A18" i="8"/>
  <c r="D17" i="8"/>
  <c r="C17" i="8"/>
  <c r="A17" i="8"/>
  <c r="D16" i="8"/>
  <c r="C16" i="8"/>
  <c r="A16" i="8"/>
  <c r="D15" i="8"/>
  <c r="C15" i="8"/>
  <c r="A15" i="8"/>
  <c r="D14" i="8"/>
  <c r="C14" i="8"/>
  <c r="A14" i="8"/>
  <c r="D13" i="8"/>
  <c r="C13" i="8"/>
  <c r="A13" i="8"/>
  <c r="D12" i="8"/>
  <c r="C12" i="8"/>
  <c r="A12" i="8"/>
  <c r="D11" i="8"/>
  <c r="C11" i="8"/>
  <c r="A11" i="8"/>
  <c r="D10" i="8"/>
  <c r="C10" i="8"/>
  <c r="A10" i="8"/>
  <c r="D9" i="8"/>
  <c r="C9" i="8"/>
  <c r="A9" i="8"/>
  <c r="D8" i="8"/>
  <c r="C8" i="8"/>
  <c r="A8" i="8"/>
  <c r="D7" i="8"/>
  <c r="C7" i="8"/>
  <c r="A7" i="8"/>
  <c r="D6" i="8"/>
  <c r="C6" i="8"/>
  <c r="A6" i="8"/>
  <c r="D5" i="8"/>
  <c r="C5" i="8"/>
  <c r="A5" i="8"/>
  <c r="D4" i="8"/>
  <c r="C4" i="8"/>
  <c r="A4" i="8"/>
  <c r="P31" i="55"/>
  <c r="P24" i="55"/>
  <c r="P23" i="55"/>
  <c r="C21" i="55"/>
  <c r="E4" i="64" s="1"/>
  <c r="K14" i="55"/>
  <c r="I12" i="55"/>
  <c r="H12" i="55" s="1"/>
  <c r="I5" i="55"/>
  <c r="C5" i="55"/>
  <c r="G3" i="55"/>
  <c r="E54" i="64" l="1"/>
  <c r="E40" i="64"/>
  <c r="C10" i="55"/>
  <c r="E10" i="55" s="1"/>
  <c r="B9" i="8"/>
  <c r="C17" i="55"/>
  <c r="E17" i="55" s="1"/>
  <c r="C15" i="55"/>
  <c r="E15" i="55" s="1"/>
  <c r="C11" i="55"/>
  <c r="E11" i="55" s="1"/>
  <c r="B10" i="8"/>
  <c r="B11" i="56"/>
  <c r="C13" i="55"/>
  <c r="E13" i="55" s="1"/>
  <c r="B13" i="56"/>
  <c r="C19" i="55"/>
  <c r="E19" i="55" s="1"/>
  <c r="B13" i="8"/>
  <c r="B12" i="8"/>
  <c r="G39" i="64"/>
  <c r="B14" i="56"/>
  <c r="B26" i="56"/>
  <c r="B14" i="8"/>
  <c r="B23" i="8"/>
  <c r="B22" i="8"/>
  <c r="B24" i="8"/>
  <c r="B16" i="8"/>
  <c r="B25" i="8"/>
  <c r="B28" i="56"/>
  <c r="B15" i="8"/>
  <c r="B21" i="56"/>
  <c r="B22" i="56"/>
  <c r="E89" i="64"/>
  <c r="E27" i="64"/>
  <c r="E45" i="64"/>
  <c r="F45" i="64" s="1"/>
  <c r="G87" i="64"/>
  <c r="F87" i="64"/>
  <c r="D34" i="8"/>
  <c r="B28" i="8"/>
  <c r="B6" i="8"/>
  <c r="B6" i="56"/>
  <c r="B19" i="8"/>
  <c r="AC219" i="6"/>
  <c r="AD219" i="6" s="1"/>
  <c r="AA219" i="6"/>
  <c r="AC8" i="6"/>
  <c r="AD8" i="6" s="1"/>
  <c r="AA8" i="6"/>
  <c r="AC143" i="6"/>
  <c r="AD143" i="6" s="1"/>
  <c r="AA143" i="6"/>
  <c r="B17" i="8"/>
  <c r="B17" i="56"/>
  <c r="AC100" i="6"/>
  <c r="AD100" i="6" s="1"/>
  <c r="AA100" i="6"/>
  <c r="B18" i="56"/>
  <c r="G146" i="6"/>
  <c r="AC146" i="6" s="1"/>
  <c r="AD146" i="6" s="1"/>
  <c r="AC76" i="6"/>
  <c r="AD76" i="6" s="1"/>
  <c r="AA76" i="6"/>
  <c r="F66" i="64"/>
  <c r="G66" i="64"/>
  <c r="G51" i="6"/>
  <c r="AA57" i="6"/>
  <c r="AC70" i="6"/>
  <c r="AD70" i="6" s="1"/>
  <c r="AA70" i="6"/>
  <c r="AA228" i="6"/>
  <c r="G33" i="64"/>
  <c r="F33" i="64"/>
  <c r="AA27" i="6"/>
  <c r="G82" i="6"/>
  <c r="AC82" i="6" s="1"/>
  <c r="AD82" i="6" s="1"/>
  <c r="AA146" i="6"/>
  <c r="AA181" i="6"/>
  <c r="C14" i="55"/>
  <c r="B19" i="56"/>
  <c r="AA64" i="6"/>
  <c r="G131" i="6"/>
  <c r="AC131" i="6" s="1"/>
  <c r="AD131" i="6" s="1"/>
  <c r="E5" i="55"/>
  <c r="AC83" i="6"/>
  <c r="AD83" i="6" s="1"/>
  <c r="AA83" i="6"/>
  <c r="AC125" i="6"/>
  <c r="AD125" i="6" s="1"/>
  <c r="AC153" i="6"/>
  <c r="AD153" i="6" s="1"/>
  <c r="AA153" i="6"/>
  <c r="AA46" i="6"/>
  <c r="AA218" i="6"/>
  <c r="AA35" i="6"/>
  <c r="B27" i="8"/>
  <c r="AC78" i="6"/>
  <c r="AD78" i="6" s="1"/>
  <c r="AA78" i="6"/>
  <c r="AA138" i="6"/>
  <c r="AA148" i="6"/>
  <c r="AA23" i="6"/>
  <c r="AC109" i="6"/>
  <c r="AD109" i="6" s="1"/>
  <c r="AA109" i="6"/>
  <c r="P6" i="55"/>
  <c r="B4" i="56"/>
  <c r="B4" i="8"/>
  <c r="B34" i="8" s="1"/>
  <c r="C4" i="55"/>
  <c r="AC5" i="6"/>
  <c r="AD5" i="6" s="1"/>
  <c r="AA5" i="6"/>
  <c r="AC85" i="6"/>
  <c r="AD85" i="6" s="1"/>
  <c r="AA85" i="6"/>
  <c r="E34" i="64"/>
  <c r="C9" i="55"/>
  <c r="E23" i="64"/>
  <c r="L4" i="39"/>
  <c r="G43" i="6"/>
  <c r="AA19" i="6"/>
  <c r="AA163" i="6"/>
  <c r="E76" i="64"/>
  <c r="B7" i="8"/>
  <c r="C3" i="32"/>
  <c r="C4" i="32"/>
  <c r="C5" i="32"/>
  <c r="G173" i="6"/>
  <c r="AA54" i="6"/>
  <c r="AC207" i="6"/>
  <c r="AD207" i="6" s="1"/>
  <c r="AC168" i="6"/>
  <c r="AD168" i="6" s="1"/>
  <c r="AA168" i="6"/>
  <c r="E72" i="64"/>
  <c r="G202" i="6"/>
  <c r="AC202" i="6" s="1"/>
  <c r="AD202" i="6" s="1"/>
  <c r="F4" i="64"/>
  <c r="G4" i="64"/>
  <c r="E22" i="64"/>
  <c r="G128" i="6"/>
  <c r="AA20" i="6"/>
  <c r="AA38" i="6"/>
  <c r="AA98" i="6"/>
  <c r="G105" i="6"/>
  <c r="AA227" i="6"/>
  <c r="C34" i="8"/>
  <c r="B18" i="8"/>
  <c r="B7" i="56"/>
  <c r="E71" i="64"/>
  <c r="G99" i="6"/>
  <c r="AA145" i="6"/>
  <c r="AA197" i="6"/>
  <c r="E67" i="64"/>
  <c r="E75" i="64"/>
  <c r="E17" i="64"/>
  <c r="C34" i="56"/>
  <c r="AC15" i="6"/>
  <c r="AD15" i="6" s="1"/>
  <c r="AA15" i="6"/>
  <c r="B20" i="8"/>
  <c r="B20" i="56"/>
  <c r="AA59" i="6"/>
  <c r="AC87" i="6"/>
  <c r="AD87" i="6" s="1"/>
  <c r="AA87" i="6"/>
  <c r="AA206" i="6"/>
  <c r="AA115" i="6"/>
  <c r="AA126" i="6"/>
  <c r="AC174" i="6"/>
  <c r="AD174" i="6" s="1"/>
  <c r="AA174" i="6"/>
  <c r="G223" i="6"/>
  <c r="AC223" i="6" s="1"/>
  <c r="AD223" i="6" s="1"/>
  <c r="E18" i="64"/>
  <c r="G38" i="64"/>
  <c r="F38" i="64"/>
  <c r="AC9" i="6"/>
  <c r="AD9" i="6" s="1"/>
  <c r="G60" i="6"/>
  <c r="AC81" i="6"/>
  <c r="AD81" i="6" s="1"/>
  <c r="AA81" i="6"/>
  <c r="AA223" i="6"/>
  <c r="E26" i="64"/>
  <c r="AA32" i="6"/>
  <c r="AA47" i="6"/>
  <c r="G212" i="6"/>
  <c r="AC212" i="6" s="1"/>
  <c r="AD212" i="6" s="1"/>
  <c r="G224" i="6"/>
  <c r="AA61" i="6"/>
  <c r="AA89" i="6"/>
  <c r="G122" i="6"/>
  <c r="AC122" i="6" s="1"/>
  <c r="AD122" i="6" s="1"/>
  <c r="E35" i="64"/>
  <c r="AA187" i="6"/>
  <c r="AC187" i="6"/>
  <c r="AD187" i="6" s="1"/>
  <c r="AA84" i="6"/>
  <c r="AC84" i="6"/>
  <c r="AD84" i="6" s="1"/>
  <c r="E61" i="64"/>
  <c r="B8" i="56"/>
  <c r="B8" i="8"/>
  <c r="G23" i="6"/>
  <c r="AC23" i="6" s="1"/>
  <c r="AD23" i="6" s="1"/>
  <c r="G112" i="6"/>
  <c r="AC112" i="6" s="1"/>
  <c r="AD112" i="6" s="1"/>
  <c r="G123" i="6"/>
  <c r="E84" i="64"/>
  <c r="AA68" i="6"/>
  <c r="AA73" i="6"/>
  <c r="G107" i="6"/>
  <c r="AC107" i="6" s="1"/>
  <c r="AD107" i="6" s="1"/>
  <c r="AA155" i="6"/>
  <c r="C18" i="55"/>
  <c r="B5" i="56"/>
  <c r="AA193" i="6"/>
  <c r="E83" i="64"/>
  <c r="AC12" i="6"/>
  <c r="AD12" i="6" s="1"/>
  <c r="AA161" i="6"/>
  <c r="E13" i="64"/>
  <c r="AA50" i="6"/>
  <c r="AA101" i="6"/>
  <c r="AC162" i="6"/>
  <c r="AD162" i="6" s="1"/>
  <c r="AA162" i="6"/>
  <c r="AC204" i="6"/>
  <c r="AD204" i="6" s="1"/>
  <c r="AA204" i="6"/>
  <c r="G28" i="6"/>
  <c r="AA69" i="6"/>
  <c r="G111" i="6"/>
  <c r="G132" i="6"/>
  <c r="AC132" i="6" s="1"/>
  <c r="AD132" i="6" s="1"/>
  <c r="AC213" i="6"/>
  <c r="AD213" i="6" s="1"/>
  <c r="AA213" i="6"/>
  <c r="G147" i="6"/>
  <c r="AA91" i="6"/>
  <c r="AC96" i="6"/>
  <c r="AD96" i="6" s="1"/>
  <c r="AA96" i="6"/>
  <c r="G159" i="6"/>
  <c r="AC159" i="6" s="1"/>
  <c r="AD159" i="6" s="1"/>
  <c r="AA184" i="6"/>
  <c r="AA10" i="6"/>
  <c r="AA102" i="6"/>
  <c r="AA139" i="6"/>
  <c r="AA205" i="6"/>
  <c r="AA215" i="6"/>
  <c r="AA154" i="6"/>
  <c r="G114" i="6"/>
  <c r="G226" i="6"/>
  <c r="AC226" i="6" s="1"/>
  <c r="AD226" i="6" s="1"/>
  <c r="AA231" i="6"/>
  <c r="G11" i="6"/>
  <c r="AC11" i="6" s="1"/>
  <c r="AD11" i="6" s="1"/>
  <c r="G26" i="6"/>
  <c r="AA31" i="6"/>
  <c r="AA97" i="6"/>
  <c r="AA124" i="6"/>
  <c r="AA160" i="6"/>
  <c r="E52" i="64"/>
  <c r="H6" i="39"/>
  <c r="D4" i="39" s="1"/>
  <c r="G135" i="6"/>
  <c r="AC135" i="6" s="1"/>
  <c r="AD135" i="6" s="1"/>
  <c r="G154" i="6"/>
  <c r="AC154" i="6" s="1"/>
  <c r="AD154" i="6" s="1"/>
  <c r="AA164" i="6"/>
  <c r="AA112" i="6"/>
  <c r="G36" i="6"/>
  <c r="AC36" i="6" s="1"/>
  <c r="AD36" i="6" s="1"/>
  <c r="AA122" i="6"/>
  <c r="AA132" i="6"/>
  <c r="G157" i="6"/>
  <c r="AC157" i="6" s="1"/>
  <c r="AD157" i="6" s="1"/>
  <c r="G210" i="6"/>
  <c r="AC13" i="6"/>
  <c r="AD13" i="6" s="1"/>
  <c r="AA13" i="6"/>
  <c r="AA37" i="6"/>
  <c r="AA11" i="6"/>
  <c r="AA65" i="6"/>
  <c r="G169" i="6"/>
  <c r="AC169" i="6" s="1"/>
  <c r="AD169" i="6" s="1"/>
  <c r="AA183" i="6"/>
  <c r="G66" i="6"/>
  <c r="AA106" i="6"/>
  <c r="AA201" i="6"/>
  <c r="AA220" i="6"/>
  <c r="G74" i="64"/>
  <c r="F74" i="64"/>
  <c r="AA4" i="6"/>
  <c r="G18" i="6"/>
  <c r="G49" i="6"/>
  <c r="AA63" i="6"/>
  <c r="G108" i="6"/>
  <c r="AC108" i="6" s="1"/>
  <c r="AD108" i="6" s="1"/>
  <c r="AA185" i="6"/>
  <c r="G203" i="6"/>
  <c r="AC203" i="6" s="1"/>
  <c r="AD203" i="6" s="1"/>
  <c r="AA212" i="6"/>
  <c r="AA36" i="6"/>
  <c r="AA108" i="6"/>
  <c r="AA121" i="6"/>
  <c r="AA135" i="6"/>
  <c r="AA176" i="6"/>
  <c r="AA203" i="6"/>
  <c r="G208" i="6"/>
  <c r="AA92" i="6"/>
  <c r="G195" i="6"/>
  <c r="AA217" i="6"/>
  <c r="AA53" i="6"/>
  <c r="AA62" i="6"/>
  <c r="G127" i="6"/>
  <c r="AA169" i="6"/>
  <c r="F25" i="64"/>
  <c r="AA41" i="6"/>
  <c r="AA88" i="6"/>
  <c r="AA170" i="6"/>
  <c r="AA25" i="6"/>
  <c r="AA58" i="6"/>
  <c r="G67" i="6"/>
  <c r="AA95" i="6"/>
  <c r="AA116" i="6"/>
  <c r="AA137" i="6"/>
  <c r="AA149" i="6"/>
  <c r="AA191" i="6"/>
  <c r="AA34" i="6"/>
  <c r="AA130" i="6"/>
  <c r="AA226" i="6"/>
  <c r="G178" i="6"/>
  <c r="AC178" i="6" s="1"/>
  <c r="AD178" i="6" s="1"/>
  <c r="AA232" i="6"/>
  <c r="AA17" i="6"/>
  <c r="AA40" i="6"/>
  <c r="AA113" i="6"/>
  <c r="AA136" i="6"/>
  <c r="AA209" i="6"/>
  <c r="G7" i="6"/>
  <c r="G55" i="6"/>
  <c r="G103" i="6"/>
  <c r="G151" i="6"/>
  <c r="F9" i="64"/>
  <c r="F91" i="64"/>
  <c r="G91" i="64"/>
  <c r="E53" i="64"/>
  <c r="E58" i="64"/>
  <c r="E49" i="64"/>
  <c r="E50" i="64"/>
  <c r="E30" i="64" l="1"/>
  <c r="F30" i="64" s="1"/>
  <c r="G45" i="64"/>
  <c r="E79" i="64"/>
  <c r="F79" i="64" s="1"/>
  <c r="G89" i="64"/>
  <c r="F89" i="64"/>
  <c r="AA210" i="6"/>
  <c r="AC210" i="6"/>
  <c r="AD210" i="6" s="1"/>
  <c r="AA178" i="6"/>
  <c r="AC26" i="6"/>
  <c r="AD26" i="6" s="1"/>
  <c r="AA26" i="6"/>
  <c r="F26" i="64"/>
  <c r="G26" i="64"/>
  <c r="C3" i="55"/>
  <c r="E4" i="55"/>
  <c r="F23" i="64"/>
  <c r="G23" i="64"/>
  <c r="AA7" i="6"/>
  <c r="AC7" i="6"/>
  <c r="AD7" i="6" s="1"/>
  <c r="F71" i="64"/>
  <c r="G71" i="64"/>
  <c r="E95" i="64"/>
  <c r="AC111" i="6"/>
  <c r="AD111" i="6" s="1"/>
  <c r="AA111" i="6"/>
  <c r="AA18" i="6"/>
  <c r="AC18" i="6"/>
  <c r="AD18" i="6" s="1"/>
  <c r="AC224" i="6"/>
  <c r="AD224" i="6" s="1"/>
  <c r="AA224" i="6"/>
  <c r="AC55" i="6"/>
  <c r="AD55" i="6" s="1"/>
  <c r="AA55" i="6"/>
  <c r="E14" i="55"/>
  <c r="G17" i="64"/>
  <c r="F17" i="64"/>
  <c r="AC127" i="6"/>
  <c r="AD127" i="6" s="1"/>
  <c r="AA127" i="6"/>
  <c r="AA202" i="6"/>
  <c r="AC99" i="6"/>
  <c r="AD99" i="6" s="1"/>
  <c r="AA99" i="6"/>
  <c r="AC123" i="6"/>
  <c r="AD123" i="6" s="1"/>
  <c r="AA123" i="6"/>
  <c r="AA173" i="6"/>
  <c r="AC173" i="6"/>
  <c r="AD173" i="6" s="1"/>
  <c r="F13" i="64"/>
  <c r="G13" i="64"/>
  <c r="AA131" i="6"/>
  <c r="AA159" i="6"/>
  <c r="G22" i="64"/>
  <c r="F22" i="64"/>
  <c r="C7" i="32"/>
  <c r="G18" i="64"/>
  <c r="F18" i="64"/>
  <c r="AC51" i="6"/>
  <c r="AD51" i="6" s="1"/>
  <c r="AA51" i="6"/>
  <c r="AC195" i="6"/>
  <c r="AD195" i="6" s="1"/>
  <c r="AA195" i="6"/>
  <c r="AA107" i="6"/>
  <c r="AC60" i="6"/>
  <c r="AD60" i="6" s="1"/>
  <c r="AA60" i="6"/>
  <c r="G75" i="64"/>
  <c r="F75" i="64"/>
  <c r="G72" i="64"/>
  <c r="F72" i="64"/>
  <c r="AA82" i="6"/>
  <c r="E31" i="64"/>
  <c r="AA157" i="6"/>
  <c r="AC67" i="6"/>
  <c r="AD67" i="6" s="1"/>
  <c r="AA67" i="6"/>
  <c r="AC147" i="6"/>
  <c r="AD147" i="6" s="1"/>
  <c r="AA147" i="6"/>
  <c r="AC49" i="6"/>
  <c r="AD49" i="6" s="1"/>
  <c r="AA49" i="6"/>
  <c r="AA105" i="6"/>
  <c r="AC105" i="6"/>
  <c r="AD105" i="6" s="1"/>
  <c r="E18" i="55"/>
  <c r="AC151" i="6"/>
  <c r="AD151" i="6" s="1"/>
  <c r="AA151" i="6"/>
  <c r="F52" i="64"/>
  <c r="G52" i="64"/>
  <c r="AC128" i="6"/>
  <c r="AD128" i="6" s="1"/>
  <c r="AA128" i="6"/>
  <c r="G34" i="64"/>
  <c r="F34" i="64"/>
  <c r="AC28" i="6"/>
  <c r="AD28" i="6" s="1"/>
  <c r="AA28" i="6"/>
  <c r="E9" i="55"/>
  <c r="C6" i="55"/>
  <c r="AA103" i="6"/>
  <c r="AC103" i="6"/>
  <c r="AD103" i="6" s="1"/>
  <c r="AC208" i="6"/>
  <c r="AD208" i="6" s="1"/>
  <c r="AA208" i="6"/>
  <c r="AC66" i="6"/>
  <c r="AD66" i="6" s="1"/>
  <c r="AA66" i="6"/>
  <c r="AC114" i="6"/>
  <c r="AD114" i="6" s="1"/>
  <c r="AA114" i="6"/>
  <c r="F67" i="64"/>
  <c r="G67" i="64"/>
  <c r="AC43" i="6"/>
  <c r="AD43" i="6" s="1"/>
  <c r="AA43" i="6"/>
  <c r="G53" i="64"/>
  <c r="F53" i="64"/>
  <c r="E57" i="64"/>
  <c r="G58" i="64"/>
  <c r="F58" i="64"/>
  <c r="G50" i="64"/>
  <c r="F50" i="64"/>
  <c r="G49" i="64"/>
  <c r="F49" i="64"/>
  <c r="G30" i="64" l="1"/>
  <c r="E6" i="64"/>
  <c r="E3" i="55"/>
  <c r="C20" i="55"/>
  <c r="D6" i="55" s="1"/>
  <c r="E7" i="64"/>
  <c r="P21" i="55"/>
  <c r="E6" i="55"/>
  <c r="K6" i="55"/>
  <c r="G31" i="64"/>
  <c r="F31" i="64"/>
  <c r="G96" i="64"/>
  <c r="G95" i="64"/>
  <c r="F95" i="64"/>
  <c r="G57" i="64"/>
  <c r="F57" i="64"/>
  <c r="P28" i="55" l="1"/>
  <c r="I4" i="55"/>
  <c r="G6" i="64"/>
  <c r="F6" i="64"/>
  <c r="I10" i="55"/>
  <c r="H10" i="55" s="1"/>
  <c r="H13" i="55" s="1"/>
  <c r="H9" i="55" s="1"/>
  <c r="P20" i="55"/>
  <c r="P22" i="55"/>
  <c r="I11" i="55"/>
  <c r="H11" i="55" s="1"/>
  <c r="F7" i="64"/>
  <c r="G7" i="64"/>
  <c r="E5" i="64"/>
  <c r="E20" i="55"/>
  <c r="D10" i="55"/>
  <c r="P8" i="55"/>
  <c r="D17" i="55"/>
  <c r="D5" i="55"/>
  <c r="P27" i="55" s="1"/>
  <c r="D19" i="55"/>
  <c r="D8" i="55"/>
  <c r="P29" i="55" s="1"/>
  <c r="D13" i="55"/>
  <c r="P30" i="55" s="1"/>
  <c r="D15" i="55"/>
  <c r="D11" i="55"/>
  <c r="D18" i="55"/>
  <c r="D4" i="55"/>
  <c r="P26" i="55" s="1"/>
  <c r="D9" i="55"/>
  <c r="D14" i="55"/>
  <c r="D3" i="55"/>
  <c r="G5" i="64" l="1"/>
  <c r="F5" i="64"/>
  <c r="P25" i="55"/>
  <c r="I3" i="55"/>
  <c r="I6" i="55" s="1"/>
  <c r="E8" i="64"/>
  <c r="P13" i="55"/>
  <c r="F8" i="64" l="1"/>
  <c r="G8" i="64"/>
  <c r="E80" i="64" l="1"/>
  <c r="F80" i="64" s="1"/>
</calcChain>
</file>

<file path=xl/sharedStrings.xml><?xml version="1.0" encoding="utf-8"?>
<sst xmlns="http://schemas.openxmlformats.org/spreadsheetml/2006/main" count="5379" uniqueCount="1793">
  <si>
    <t xml:space="preserve">Contents </t>
  </si>
  <si>
    <t>S.No</t>
  </si>
  <si>
    <t>Contents</t>
  </si>
  <si>
    <t>Page No</t>
  </si>
  <si>
    <t>Cover page</t>
  </si>
  <si>
    <t>List of Tables and Figures</t>
  </si>
  <si>
    <t>Abbreviations</t>
  </si>
  <si>
    <t>Introduction</t>
  </si>
  <si>
    <t>I</t>
  </si>
  <si>
    <t>Volume of Short-term Transactions of Electricity</t>
  </si>
  <si>
    <t>II</t>
  </si>
  <si>
    <t>Price of Short-term Transactions of Electricity</t>
  </si>
  <si>
    <t>(i)</t>
  </si>
  <si>
    <t>Price of electricity transacted through Traders</t>
  </si>
  <si>
    <t>(ii)</t>
  </si>
  <si>
    <t>Price of electricity transacted Through Power Exchange</t>
  </si>
  <si>
    <t>(iii)</t>
  </si>
  <si>
    <t>III</t>
  </si>
  <si>
    <t>Volume of Short-term Transactions of Electricity (Regional Entity-wise)</t>
  </si>
  <si>
    <t>IV</t>
  </si>
  <si>
    <t>Congestion on Inter-state Transmission Corridor for Day-Ahead Market on Power Exchanges</t>
  </si>
  <si>
    <t>V</t>
  </si>
  <si>
    <t xml:space="preserve">Volume and Price of Renewable Energy Certificates (RECs) </t>
  </si>
  <si>
    <t>VI</t>
  </si>
  <si>
    <t>Inferences</t>
  </si>
  <si>
    <t>S.No.</t>
  </si>
  <si>
    <t xml:space="preserve">Abbreviations </t>
  </si>
  <si>
    <t>Abbreviation</t>
  </si>
  <si>
    <t>Expanded Version</t>
  </si>
  <si>
    <t>ACBIL</t>
  </si>
  <si>
    <t>ACB ( India) Limited</t>
  </si>
  <si>
    <t>ACP</t>
  </si>
  <si>
    <t>Area Clearing Price</t>
  </si>
  <si>
    <t>ACV</t>
  </si>
  <si>
    <t>Area Clearing Volume</t>
  </si>
  <si>
    <t>AD HYDRO</t>
  </si>
  <si>
    <t>AD Hydro Power Limited</t>
  </si>
  <si>
    <t>ADANI HVDC</t>
  </si>
  <si>
    <t>Adani Power Ltd. (HVDC Mundra)</t>
  </si>
  <si>
    <t>BALCO</t>
  </si>
  <si>
    <t>Bharat Aluminium Company Limited</t>
  </si>
  <si>
    <t>CEA</t>
  </si>
  <si>
    <t>Central Electricity Authority</t>
  </si>
  <si>
    <t>CERC</t>
  </si>
  <si>
    <t>Central Electricity  Regulatory Commission</t>
  </si>
  <si>
    <t>CGPL</t>
  </si>
  <si>
    <t>Coastal Gujarat Power Limited</t>
  </si>
  <si>
    <t xml:space="preserve">DCPP </t>
  </si>
  <si>
    <t>Donga Mahua Captive Power Plant</t>
  </si>
  <si>
    <t>DVC</t>
  </si>
  <si>
    <t>Damodar Valley Corporation</t>
  </si>
  <si>
    <t>EMCO</t>
  </si>
  <si>
    <t>EMCO Energy Limited</t>
  </si>
  <si>
    <t>2x300MW Aquired by GMR</t>
  </si>
  <si>
    <t>IEX</t>
  </si>
  <si>
    <t>Indian Energy Exchange Limited</t>
  </si>
  <si>
    <t>J&amp;K</t>
  </si>
  <si>
    <t>Jammu &amp; Kashmir</t>
  </si>
  <si>
    <t>JINDAL POWER</t>
  </si>
  <si>
    <t>Jindal Power Limited</t>
  </si>
  <si>
    <t>KARCHAM WANGTOO</t>
  </si>
  <si>
    <t xml:space="preserve">Jaypee Karcham Hydro Corporation Limited </t>
  </si>
  <si>
    <t>LANCO BUDHIL</t>
  </si>
  <si>
    <t>Lanco Budhil Hydro Power Private Limited</t>
  </si>
  <si>
    <t>LANKO_AMK</t>
  </si>
  <si>
    <t>Lanco Amarkantak Power Private Limited</t>
  </si>
  <si>
    <t>70 (2x35) MW</t>
  </si>
  <si>
    <t>LANKO_KONDAPALLY</t>
  </si>
  <si>
    <t>Lanco Kondapalli Power Limited</t>
  </si>
  <si>
    <t>Meenakshi</t>
  </si>
  <si>
    <t>Meenakshi Energy Private Limited</t>
  </si>
  <si>
    <t>MP</t>
  </si>
  <si>
    <t>Madhya Pradesh</t>
  </si>
  <si>
    <t>MUs</t>
  </si>
  <si>
    <t>Million Units</t>
  </si>
  <si>
    <t>NEEPCO Stations</t>
  </si>
  <si>
    <t>North Eastern Electric Power Corporation Limited. Stations</t>
  </si>
  <si>
    <t>NEW Grid</t>
  </si>
  <si>
    <t>North, East, North-East and Western Regional Grid</t>
  </si>
  <si>
    <t>NHPC Stations</t>
  </si>
  <si>
    <t>National Hydro Electric Power Corporation Ltd. Stations</t>
  </si>
  <si>
    <t>NJPC</t>
  </si>
  <si>
    <t xml:space="preserve">Nathpa Jhakri Hydroelectric Power Station </t>
  </si>
  <si>
    <t>NLDC</t>
  </si>
  <si>
    <t>National Load Despatch Centre</t>
  </si>
  <si>
    <t>NSPCL</t>
  </si>
  <si>
    <t>NTPC - SAIL Power Company Private Limited</t>
  </si>
  <si>
    <t>PX</t>
  </si>
  <si>
    <t>Power Exchange</t>
  </si>
  <si>
    <t>PXIL</t>
  </si>
  <si>
    <t>Power Exchange India Limited</t>
  </si>
  <si>
    <t>REC</t>
  </si>
  <si>
    <t>Renewable Energy Certificate</t>
  </si>
  <si>
    <t>RGPPL</t>
  </si>
  <si>
    <t>Ratnagiri Gas and Power Private Limited</t>
  </si>
  <si>
    <t>RLDC</t>
  </si>
  <si>
    <t>Regional Load Despatch Centre</t>
  </si>
  <si>
    <t>a subsidiary of Hyderabad-based Madhucon Projects Limited</t>
  </si>
  <si>
    <t>RTC</t>
  </si>
  <si>
    <t>Round - the- Clock</t>
  </si>
  <si>
    <t>SHREE CEMENT</t>
  </si>
  <si>
    <t xml:space="preserve">Shree Cement Limited </t>
  </si>
  <si>
    <t>SIMHAPURI</t>
  </si>
  <si>
    <t>Simhapuri Energy Private Limited</t>
  </si>
  <si>
    <t>SR Grid</t>
  </si>
  <si>
    <t>Southern Regional Grid</t>
  </si>
  <si>
    <t>STERLITE</t>
  </si>
  <si>
    <t>Sterlite Energy Limited</t>
  </si>
  <si>
    <t>UI</t>
  </si>
  <si>
    <t>Unscheduled Interchange</t>
  </si>
  <si>
    <t>UT</t>
  </si>
  <si>
    <t>Union Territory</t>
  </si>
  <si>
    <t>Total Electricity Generation (MU) as given at CEA Website*</t>
  </si>
  <si>
    <t xml:space="preserve">Date </t>
  </si>
  <si>
    <t xml:space="preserve">Bilateral </t>
  </si>
  <si>
    <t>Through Traders and PXs**</t>
  </si>
  <si>
    <t>Direct</t>
  </si>
  <si>
    <t>Total</t>
  </si>
  <si>
    <t>Source: NLDC</t>
  </si>
  <si>
    <t>* Gross Electricity Generation excluding electricity generation from renewables and captive power plants.</t>
  </si>
  <si>
    <t>** The volume of bilateral through PXs represents the volume through term-ahead contracts.</t>
  </si>
  <si>
    <t>Market Segment</t>
  </si>
  <si>
    <t>Day ahead market of IEX</t>
  </si>
  <si>
    <t xml:space="preserve">Day ahead market of PXIL </t>
  </si>
  <si>
    <t xml:space="preserve">Weighted Average Price* </t>
  </si>
  <si>
    <t>Weighted Average Price*</t>
  </si>
  <si>
    <t>* Weighted average price computed based on Area Clearing Volume (ACV) and Area Clearing Price (ACP) for each hour of the day. Here, ACV and ACP represent the scheduled volume and weighted average price of all the bid areas of power exchanges.</t>
  </si>
  <si>
    <t>#  Maximum/Minimum in the month</t>
  </si>
  <si>
    <t>Through Bilateral</t>
  </si>
  <si>
    <t>Total Net***</t>
  </si>
  <si>
    <t>Sale</t>
  </si>
  <si>
    <t>Net**</t>
  </si>
  <si>
    <t>Export (Under Drawl)</t>
  </si>
  <si>
    <t>Import (Over Drawl)</t>
  </si>
  <si>
    <t>J &amp; K</t>
  </si>
  <si>
    <t>ESSAR STEEL</t>
  </si>
  <si>
    <t>MAITHON POWER LTD</t>
  </si>
  <si>
    <t>CHUZACHEN HEP</t>
  </si>
  <si>
    <t>RANGANADI HEP</t>
  </si>
  <si>
    <t>* in case of a state, the entities which are "selling" also include generators connected to state grid and the entities which are "buying" also include open access consumers.</t>
  </si>
  <si>
    <t xml:space="preserve">** (-) indicates sale and (+) indicates purchase, </t>
  </si>
  <si>
    <t>Sr.No</t>
  </si>
  <si>
    <t>Short-term transactions</t>
  </si>
  <si>
    <t>Volume  (MUs)</t>
  </si>
  <si>
    <t>% to Volume of short-term transactions</t>
  </si>
  <si>
    <t>% to Total Generation</t>
  </si>
  <si>
    <t>Figure 1 Data</t>
  </si>
  <si>
    <t>(i) Through Traders and PXs</t>
  </si>
  <si>
    <t>Power Exchanges</t>
  </si>
  <si>
    <t>(ii) Direct</t>
  </si>
  <si>
    <t>Through Power Exchanges</t>
  </si>
  <si>
    <t>Figure 2 Data</t>
  </si>
  <si>
    <t>Long-term</t>
  </si>
  <si>
    <t>Total Generation</t>
  </si>
  <si>
    <t>VOLUME OF SHORT-TERM TRANSACTIONS OF ELECTRICITY (ALL INDIA) (MUs)</t>
  </si>
  <si>
    <t>Bilateral Transactions</t>
  </si>
  <si>
    <t>PX Transactions</t>
  </si>
  <si>
    <t>Name of the Trading Licensee</t>
  </si>
  <si>
    <t>% Share in total Volume transacted by Trading Licensees</t>
  </si>
  <si>
    <t xml:space="preserve">Herfindahl-Hirschman Index </t>
  </si>
  <si>
    <t>Adani Enterprises Ltd.</t>
  </si>
  <si>
    <t>NTPC Vidyut Vyapar Nigam Ltd.</t>
  </si>
  <si>
    <t>Knowledge Infrastructure Systems (P) Ltd</t>
  </si>
  <si>
    <t>National Energy Trading &amp; Services Ltd.</t>
  </si>
  <si>
    <t>TOTAL</t>
  </si>
  <si>
    <t>Top 5 trading licensees</t>
  </si>
  <si>
    <t>Source: Information submitted by trading licensees</t>
  </si>
  <si>
    <t>Minimum</t>
  </si>
  <si>
    <t>Maximum</t>
  </si>
  <si>
    <t>Weighted Average</t>
  </si>
  <si>
    <t>Period of Trade</t>
  </si>
  <si>
    <t>PEAK</t>
  </si>
  <si>
    <t>Term ahead contracts</t>
  </si>
  <si>
    <t>Actual Scheduled Volume (MUs)</t>
  </si>
  <si>
    <t>Intra-Day Contracts</t>
  </si>
  <si>
    <t>Source: IEX</t>
  </si>
  <si>
    <t>Source: PXIL</t>
  </si>
  <si>
    <t>Average</t>
  </si>
  <si>
    <t xml:space="preserve">% of Volume  </t>
  </si>
  <si>
    <t>% of Volume</t>
  </si>
  <si>
    <t>Sr.No.</t>
  </si>
  <si>
    <t>(-) indicates sale and (+) indicates purchase</t>
  </si>
  <si>
    <t>Details of Congestion</t>
  </si>
  <si>
    <t>A</t>
  </si>
  <si>
    <t>B</t>
  </si>
  <si>
    <t>Actual Cleared Volume and hence scheduled (MUs)</t>
  </si>
  <si>
    <t>C</t>
  </si>
  <si>
    <t>D</t>
  </si>
  <si>
    <t>Volume of electricity that could not be cleared as % to Unconstrained Cleared Volume</t>
  </si>
  <si>
    <t>E</t>
  </si>
  <si>
    <t xml:space="preserve">Percentage of the time congestion occurred during the month (Number of hours congestion occurred/Total number of hours in the month) </t>
  </si>
  <si>
    <t>F</t>
  </si>
  <si>
    <t>Congestion occurrence (%) time block wise</t>
  </si>
  <si>
    <t>0.00 - 6.00 hours</t>
  </si>
  <si>
    <t>6.00 - 12.00 hours</t>
  </si>
  <si>
    <t>12.00 - 18.00 hours</t>
  </si>
  <si>
    <t>18.00 - 24.00 hours</t>
  </si>
  <si>
    <t>Details of REC Transactions</t>
  </si>
  <si>
    <t xml:space="preserve"> PXIL</t>
  </si>
  <si>
    <t>Volume of Buy Bid</t>
  </si>
  <si>
    <t>Volume of Sell Bid</t>
  </si>
  <si>
    <t>Ratio of Buy Bid to Sell Bid Volume</t>
  </si>
  <si>
    <t>Note 1: 1 REC = 1 MWh</t>
  </si>
  <si>
    <t>Name of  Trading Licensee</t>
  </si>
  <si>
    <t>Date of Issue</t>
  </si>
  <si>
    <t>Present Category of License</t>
  </si>
  <si>
    <t>FORM-IV (A-I) (Hard-copy)</t>
  </si>
  <si>
    <t>FORM-IV (A-I) (Soft copy-Email)</t>
  </si>
  <si>
    <t>FORM-IV (A-I) (Webpost)</t>
  </si>
  <si>
    <t>PTC India Ltd.</t>
  </si>
  <si>
    <t>30.06.2004</t>
  </si>
  <si>
    <t>YES</t>
  </si>
  <si>
    <t>http://www.ptcindia.com/statutory-information.html</t>
  </si>
  <si>
    <t>011 -46026724</t>
  </si>
  <si>
    <t>23.07.2004</t>
  </si>
  <si>
    <t>http://www.nvvn.co.in/Form.php</t>
  </si>
  <si>
    <t>011- 24369565, 09650990156(Mr Anurag Gupta)</t>
  </si>
  <si>
    <t>Tata Power Trading Co. Ltd.</t>
  </si>
  <si>
    <t>09.06.2004</t>
  </si>
  <si>
    <t>www.tatapowertrading.com</t>
  </si>
  <si>
    <t>0-22-67172852</t>
  </si>
  <si>
    <t>Reliance Energy Trading (P) Ltd.</t>
  </si>
  <si>
    <t>http://www.relianceenergytrading.com/HTML/FormIV.html</t>
  </si>
  <si>
    <t>011 3032 3444</t>
  </si>
  <si>
    <t>http://www.lancogroup.com/DynTestform.aspx?pageid=35</t>
  </si>
  <si>
    <t>09717097981-Navneet</t>
  </si>
  <si>
    <t>http://adani.com/download.aspx</t>
  </si>
  <si>
    <t>0124-2555332</t>
  </si>
  <si>
    <t>Instinct Infra &amp; Power Ltd.</t>
  </si>
  <si>
    <t>07.09.2005</t>
  </si>
  <si>
    <t>http://www.instincttrade.com</t>
  </si>
  <si>
    <t>9910555026-salil</t>
  </si>
  <si>
    <t>Essar Electric Power Development Corporation Ltd.</t>
  </si>
  <si>
    <t>14.12.2005</t>
  </si>
  <si>
    <t>http://www.essar.com/article.aspx?cont_id=uZJCH0l2iwA=</t>
  </si>
  <si>
    <t>022-50011100</t>
  </si>
  <si>
    <t>JSW Power Trading Company Ltd.</t>
  </si>
  <si>
    <t>25.04.2006</t>
  </si>
  <si>
    <t>http://www.jsw.in/companies/company_JSWEnergyStatuary_compliance.shtml</t>
  </si>
  <si>
    <t>022-2351300</t>
  </si>
  <si>
    <t>Jai Prakash Associate Ltd.</t>
  </si>
  <si>
    <t>23.03.2011</t>
  </si>
  <si>
    <t>http://www.jalindia.com/statutory-reports.htm</t>
  </si>
  <si>
    <t>late submission and not posted on web</t>
  </si>
  <si>
    <t>011-26141540
09654891985 Mr Dhingra</t>
  </si>
  <si>
    <t>Ambitious Power Trading Company Ltd.</t>
  </si>
  <si>
    <t>16.09.2008</t>
  </si>
  <si>
    <t>http://www.jindalpower.com/about-us/chhattisgarh-energy-trading-ltd.aspx</t>
  </si>
  <si>
    <t>No submission and not posted on web</t>
  </si>
  <si>
    <t>011-269739150/ 0124-6120000(Mr Manjeet)</t>
  </si>
  <si>
    <t>RPG Power Trading Company Ltd</t>
  </si>
  <si>
    <t>23.09.2008</t>
  </si>
  <si>
    <t>http://rpgpowertrading.co.in/about_us.htm</t>
  </si>
  <si>
    <t>033-2109358
033-66252010</t>
  </si>
  <si>
    <t>GMR Energy Trading Ltd</t>
  </si>
  <si>
    <t>14.10.2008</t>
  </si>
  <si>
    <t>http://www.gmrenergytrading.in/form-iv.asp</t>
  </si>
  <si>
    <t xml:space="preserve">080-40432000080-40432744
</t>
  </si>
  <si>
    <t>18.12.2008</t>
  </si>
  <si>
    <t>http://www.knowledgeispower.in/</t>
  </si>
  <si>
    <t>011-46067070</t>
  </si>
  <si>
    <t>Mittal Processors (P) Ltd</t>
  </si>
  <si>
    <t>12.02.2009</t>
  </si>
  <si>
    <t>http://www.mittalsgroup.com/trading_contract_detail.htmll</t>
  </si>
  <si>
    <t xml:space="preserve">Will upload on New website </t>
  </si>
  <si>
    <t xml:space="preserve"> 0120 2690374, 2605013</t>
  </si>
  <si>
    <t>Shree Cement Ltd</t>
  </si>
  <si>
    <t>16.3.2010</t>
  </si>
  <si>
    <t>http://www.shreepowertrading.com/</t>
  </si>
  <si>
    <t>011-23370320
011-23370828</t>
  </si>
  <si>
    <t>Customised Energy Solutions India Pvt. Ltd.</t>
  </si>
  <si>
    <t>08.06.2011</t>
  </si>
  <si>
    <t>http://ces-ltd.in/search.html</t>
  </si>
  <si>
    <t xml:space="preserve"> 0997 1174089</t>
  </si>
  <si>
    <t>Manikaran Power Limited</t>
  </si>
  <si>
    <t>29.6.2012</t>
  </si>
  <si>
    <t>http://www.manikaranpowerltd.in/sahortterm-solutions.php</t>
  </si>
  <si>
    <t>Arunachal Pradesh Power Corporation Private Limited, Itanagar.</t>
  </si>
  <si>
    <t>11.9.2012</t>
  </si>
  <si>
    <t>http://www.appcpl.com/contactus.html</t>
  </si>
  <si>
    <t>011-45111969/8902243310</t>
  </si>
  <si>
    <t>Pune Power Development Pvt Ltd</t>
  </si>
  <si>
    <t>21.08.2007</t>
  </si>
  <si>
    <t>http://kalyanipower.com/</t>
  </si>
  <si>
    <t xml:space="preserve">020 -25560058 </t>
  </si>
  <si>
    <t>Indrajit Power Technology (P) Ltd</t>
  </si>
  <si>
    <t>16.05.2008</t>
  </si>
  <si>
    <t>http://www.indrainfra.in/statutoryinformation.htm</t>
  </si>
  <si>
    <t>07152-305000</t>
  </si>
  <si>
    <t>Global Energy  (P) Ltd.</t>
  </si>
  <si>
    <t>28.11.2008</t>
  </si>
  <si>
    <t>http://www.globalenergy.co.in/</t>
  </si>
  <si>
    <t>011-47334444</t>
  </si>
  <si>
    <t>Greenko Energies (P) Ltd</t>
  </si>
  <si>
    <t>22.01.2008</t>
  </si>
  <si>
    <t>http://www.greenkotrading.com/statutory_info.html</t>
  </si>
  <si>
    <t>0771-4266902/ 040 40301000</t>
  </si>
  <si>
    <t>Karam Chand Thapar &amp; Bros Ltd.</t>
  </si>
  <si>
    <t>27.01.2005</t>
  </si>
  <si>
    <t>http://www.kctcsl.com/updates/sep2011/sep2011.htm#4</t>
  </si>
  <si>
    <t>033 4005 7000</t>
  </si>
  <si>
    <t>Suryachakar Power (P) Corporation Ltd.</t>
  </si>
  <si>
    <t>22.02.2006</t>
  </si>
  <si>
    <t>http://www.suryachakra.in/html/SuryachakraPowerCorporationLimited.html</t>
  </si>
  <si>
    <t>040 2355 0597 / 98</t>
  </si>
  <si>
    <t>Visa Power Ltd</t>
  </si>
  <si>
    <t>28.06.2007</t>
  </si>
  <si>
    <t>http://www.visapower.net/</t>
  </si>
  <si>
    <t>033-305191202/30119000</t>
  </si>
  <si>
    <t>Vandana Vidyut</t>
  </si>
  <si>
    <t>03.04.2008</t>
  </si>
  <si>
    <t>http://vandanavidhyut.com/</t>
  </si>
  <si>
    <t>0771- 4006000</t>
  </si>
  <si>
    <t>Audhunic Alloys &amp; Power Ltd</t>
  </si>
  <si>
    <t>26.06.2008</t>
  </si>
  <si>
    <t>http://www.adhunikgroup.com/power_trading/powertrading.html</t>
  </si>
  <si>
    <t>033-30915300/30517300</t>
  </si>
  <si>
    <t>Indiabulls Power Trading Ltd</t>
  </si>
  <si>
    <t>12.09.2008</t>
  </si>
  <si>
    <t>http://www.indiabulls.com/power/powerTrade.aspx?comp=IPTL#</t>
  </si>
  <si>
    <t>022 30491400</t>
  </si>
  <si>
    <t>Shyam Indus Power Solutions (P) Ltd</t>
  </si>
  <si>
    <t>11.11.2008</t>
  </si>
  <si>
    <t>http://www.shyamindus.com/statinfo.asp</t>
  </si>
  <si>
    <t>011-45764400, 45764444</t>
  </si>
  <si>
    <t>PCM Power Trading Corporation Ltd</t>
  </si>
  <si>
    <t>01.09.2010</t>
  </si>
  <si>
    <t>http://www.pcmpowertrading.co.in/aboutus.html</t>
  </si>
  <si>
    <t>09932653577(Mr. Gautam) 0353-2777028</t>
  </si>
  <si>
    <t>My Home Power Private Ltd.</t>
  </si>
  <si>
    <t>26.04.2011</t>
  </si>
  <si>
    <t>http://www.myhomepower.in/corporate.html</t>
  </si>
  <si>
    <t>040 6622 2700.</t>
  </si>
  <si>
    <t>DLF Energy Private Limited</t>
  </si>
  <si>
    <t>07.03.2012</t>
  </si>
  <si>
    <t>http://www.dlf.in/</t>
  </si>
  <si>
    <t>0124-4568900/9818456201 (Ms Sneh)</t>
  </si>
  <si>
    <t>SN Power Markets Pvt. Ltd.</t>
  </si>
  <si>
    <t>21.5.2012</t>
  </si>
  <si>
    <t>http://www.snpower.com/</t>
  </si>
  <si>
    <t xml:space="preserve">0120 460 5100 </t>
  </si>
  <si>
    <t>Gemac Engineering Services (P) Ltd.</t>
  </si>
  <si>
    <t>21.6.2012</t>
  </si>
  <si>
    <t>http://gemac.asia/power-index.html</t>
  </si>
  <si>
    <t>044 – 24343753</t>
  </si>
  <si>
    <t>Green Fields Power Services Private Limited</t>
  </si>
  <si>
    <t>08.02.2013</t>
  </si>
  <si>
    <t>HMM INFRA LIMITED, Chandigarh</t>
  </si>
  <si>
    <t>11.3.2013</t>
  </si>
  <si>
    <t>Newfields Advertising Private Limited,New Delhi</t>
  </si>
  <si>
    <t>30.4.2013</t>
  </si>
  <si>
    <t>Vedprakash Power Private Limited,New Delhi</t>
  </si>
  <si>
    <t>19.08.2013</t>
  </si>
  <si>
    <t>NO: Not Submitted/Posted On Web, Yes: Submitted/Posted on Web, NA: Not Applicable</t>
  </si>
  <si>
    <t>DOYANG HEP</t>
  </si>
  <si>
    <r>
      <t>0</t>
    </r>
    <r>
      <rPr>
        <sz val="10"/>
        <color theme="1"/>
        <rFont val="Calibri"/>
        <family val="2"/>
        <scheme val="minor"/>
      </rPr>
      <t>44 24662991/93/94</t>
    </r>
  </si>
  <si>
    <t>ONGC PALATANA</t>
  </si>
  <si>
    <t>All India Grid</t>
  </si>
  <si>
    <t>MALANA</t>
  </si>
  <si>
    <t>DCPP</t>
  </si>
  <si>
    <t>JINDAL STAGE-II</t>
  </si>
  <si>
    <t>GMR KAMALANGA</t>
  </si>
  <si>
    <t>VANDANA VIDYUT</t>
  </si>
  <si>
    <t>Solar Energy Corporation of India</t>
  </si>
  <si>
    <t>01.04.2014</t>
  </si>
  <si>
    <t>18.11.2013</t>
  </si>
  <si>
    <t>ADHUNIK</t>
  </si>
  <si>
    <t>Adhunik Power Ltd.</t>
  </si>
  <si>
    <t>Bharat Aluminum Company Limited</t>
  </si>
  <si>
    <t>Chuzachen Hydro electric power project</t>
  </si>
  <si>
    <t>Doyang Hydro electric power project</t>
  </si>
  <si>
    <t>Essar Steel Ltd</t>
  </si>
  <si>
    <t>HHI</t>
  </si>
  <si>
    <t>Herfindahl-Hirschman Index</t>
  </si>
  <si>
    <t>Jaypee Karcham Hydro Corporation Limited</t>
  </si>
  <si>
    <t>Lanco Budhil Hydro Power Project</t>
  </si>
  <si>
    <t>MAITHON</t>
  </si>
  <si>
    <t>Maithon Power Ltd.</t>
  </si>
  <si>
    <t>Malana Hydroelectric Plant</t>
  </si>
  <si>
    <t>Oil and Natural Gas Corporation, Palatana</t>
  </si>
  <si>
    <t>Ranganadi Hydro Electric Project</t>
  </si>
  <si>
    <t>KSK Mahanadi</t>
  </si>
  <si>
    <t>KSK Mahanadi Power Project</t>
  </si>
  <si>
    <t>Jindal Power Ltd Stage II</t>
  </si>
  <si>
    <t>GMR Kamalanga Energy Ltd.</t>
  </si>
  <si>
    <t>ADHUNIK POWER LTD</t>
  </si>
  <si>
    <t>Source: IEX &amp; PXIL&amp; NLDC</t>
  </si>
  <si>
    <t>Pan India Network Infravest Ltd</t>
  </si>
  <si>
    <t>Parshavnath Power Projects (P) Ltd</t>
  </si>
  <si>
    <t>19.05.2014</t>
  </si>
  <si>
    <t>Vandana Vidyut Limited</t>
  </si>
  <si>
    <t>RANGIT HEP</t>
  </si>
  <si>
    <t>JITPL</t>
  </si>
  <si>
    <t>TEESTA HEP</t>
  </si>
  <si>
    <t>DB Power</t>
  </si>
  <si>
    <t>Diligent Power Pvt. Ltd.</t>
  </si>
  <si>
    <t>Jindal India Thermal Power Ltd.</t>
  </si>
  <si>
    <t xml:space="preserve">OTC </t>
  </si>
  <si>
    <t>Over The Counter</t>
  </si>
  <si>
    <t>Rangit Hydro electric power project</t>
  </si>
  <si>
    <t>Teesta Hydro electric power project</t>
  </si>
  <si>
    <t>JAYPEE NIGRIE</t>
  </si>
  <si>
    <t>Rajasthan Renewable Energy Corporation Ltd.</t>
  </si>
  <si>
    <t>03.06.2014</t>
  </si>
  <si>
    <t>Jai International Pvt. Ltd.</t>
  </si>
  <si>
    <t>18.07.2014</t>
  </si>
  <si>
    <t>IL&amp;FS Energy Development Company Limited</t>
  </si>
  <si>
    <t>04.09.2014</t>
  </si>
  <si>
    <t>DGEN Mega power</t>
  </si>
  <si>
    <t>GMR Chattisgarh</t>
  </si>
  <si>
    <t>KORBA WEST Power</t>
  </si>
  <si>
    <t xml:space="preserve">Deviation Settlement (Over Drawl+Under Generation) </t>
  </si>
  <si>
    <t>Through DSM</t>
  </si>
  <si>
    <t>DSM</t>
  </si>
  <si>
    <t>Provestment Services Limited</t>
  </si>
  <si>
    <t>27.01.2015</t>
  </si>
  <si>
    <t>DHARIWAL POWER</t>
  </si>
  <si>
    <t>Dhariwal Power Station</t>
  </si>
  <si>
    <t>Deviation Settlement Mechanism</t>
  </si>
  <si>
    <t>Jaypee Nigrie Super Thermal Power Project </t>
  </si>
  <si>
    <t>KSK MAHANADI</t>
  </si>
  <si>
    <t>KSK Mahanadi Power Ltd</t>
  </si>
  <si>
    <t>Lanco Kondapally Power Private Limited</t>
  </si>
  <si>
    <t>OTC</t>
  </si>
  <si>
    <t>IPCL Power Trading Private Limited</t>
  </si>
  <si>
    <t>10.02.2015</t>
  </si>
  <si>
    <t>-</t>
  </si>
  <si>
    <t>*** Total net includes net of transactions through bilateral, power exchange and DSM</t>
  </si>
  <si>
    <t>Form IV Compliance Status of Trading Licensee -  July 2015</t>
  </si>
  <si>
    <t>Day Ahead Contingency Contracts</t>
  </si>
  <si>
    <t>Comparison of Key Statistics in Monthly MMC Reports</t>
  </si>
  <si>
    <t>Particular</t>
  </si>
  <si>
    <t>Total Generation (in MUs)</t>
  </si>
  <si>
    <t>Total Short Term Transactions (in MUs)</t>
  </si>
  <si>
    <t>Bilateral (in MUs)</t>
  </si>
  <si>
    <t>Through Power Exchanges (in MUs)</t>
  </si>
  <si>
    <t>Short Term Transactions as percentage of Total Generation</t>
  </si>
  <si>
    <t>Share of Top 5 Trading Licensees</t>
  </si>
  <si>
    <t>HHI Index for Traders</t>
  </si>
  <si>
    <t>A. Bilateral Market</t>
  </si>
  <si>
    <t>Weighted Average Price (Rs/kWh)</t>
  </si>
  <si>
    <t>B. Power Exchanges</t>
  </si>
  <si>
    <t xml:space="preserve">Congestion Percentage </t>
  </si>
  <si>
    <t>C. DSM</t>
  </si>
  <si>
    <t>Average Deviation Price (Rs/kWh)</t>
  </si>
  <si>
    <t>REC Market</t>
  </si>
  <si>
    <t>Non-Solar  Clearing Volume on IEX</t>
  </si>
  <si>
    <t>Non-Solar  Clearing Volume on PXIL</t>
  </si>
  <si>
    <t>Non-Solar  Clearing Price (Rs/MWh)</t>
  </si>
  <si>
    <t>Through DSM with Regional Grid</t>
  </si>
  <si>
    <t>Price of electricity transacted Through DSM</t>
  </si>
  <si>
    <t>Bilateral Contracts executed by Traders</t>
  </si>
  <si>
    <t>Duration of  bilateral contracts</t>
  </si>
  <si>
    <t xml:space="preserve">Forward Curve based on Prices of bilateral contracts </t>
  </si>
  <si>
    <t>VII</t>
  </si>
  <si>
    <t>Item</t>
  </si>
  <si>
    <t>Excluding Banking</t>
  </si>
  <si>
    <t>Percentage</t>
  </si>
  <si>
    <t>Upto one week</t>
  </si>
  <si>
    <t>More than one week and upto one month</t>
  </si>
  <si>
    <t>More than one month and upto 3 months</t>
  </si>
  <si>
    <t>More than three months and upto 12 months</t>
  </si>
  <si>
    <t>Volume Sold by top 5 Regional Entities</t>
  </si>
  <si>
    <t>Volume Purchased by top 5 Regional Entities</t>
  </si>
  <si>
    <t>Volume sold by top 5 Regional Entities</t>
  </si>
  <si>
    <t>Volume purchased by top 5 Regional Entities</t>
  </si>
  <si>
    <t>Volume Exported by top 5 Regional Entities</t>
  </si>
  <si>
    <t>Volume Imported by top 5 Regional Entities</t>
  </si>
  <si>
    <t>Daily Contracts</t>
  </si>
  <si>
    <t>Weekly Contracts</t>
  </si>
  <si>
    <t>Name of the  Entity</t>
  </si>
  <si>
    <t>Name of the Entity</t>
  </si>
  <si>
    <t>ESSAR POWER</t>
  </si>
  <si>
    <t>DB POWER</t>
  </si>
  <si>
    <t>SASAN UMPP</t>
  </si>
  <si>
    <t>LANKO KONDAPALLI</t>
  </si>
  <si>
    <t>COASTGEN</t>
  </si>
  <si>
    <t>THERMAL POWERTECH</t>
  </si>
  <si>
    <t>NLC</t>
  </si>
  <si>
    <t>NEPAL(NVVN)</t>
  </si>
  <si>
    <t>TRN ENERGY</t>
  </si>
  <si>
    <t>DAGACHU</t>
  </si>
  <si>
    <t>JORETHANG</t>
  </si>
  <si>
    <t>MB POWER</t>
  </si>
  <si>
    <t>SEMBCORP</t>
  </si>
  <si>
    <t>TEESTA STG3</t>
  </si>
  <si>
    <t>PUNJAB</t>
  </si>
  <si>
    <t>HARYANA</t>
  </si>
  <si>
    <t>RAJASTHAN</t>
  </si>
  <si>
    <t>DELHI</t>
  </si>
  <si>
    <t>UTTAR PRADESH</t>
  </si>
  <si>
    <t>UTTARAKHAND</t>
  </si>
  <si>
    <t>HIMACHAL PRADESH</t>
  </si>
  <si>
    <t>CHANDIGARH</t>
  </si>
  <si>
    <t>MAHARASHTRA</t>
  </si>
  <si>
    <t>GUJARAT</t>
  </si>
  <si>
    <t>CHHATTISGARH</t>
  </si>
  <si>
    <t>ANDHRA PRADESH</t>
  </si>
  <si>
    <t>KARNATAKA</t>
  </si>
  <si>
    <t>KERALA</t>
  </si>
  <si>
    <t>TAMIL NADU</t>
  </si>
  <si>
    <t>PONDICHERRY</t>
  </si>
  <si>
    <t>GOA</t>
  </si>
  <si>
    <t>TELANGANA</t>
  </si>
  <si>
    <t>WEST BENGAL</t>
  </si>
  <si>
    <t>ODISHA</t>
  </si>
  <si>
    <t>BIHAR</t>
  </si>
  <si>
    <t>JHARKHAND</t>
  </si>
  <si>
    <t>SIKKIM</t>
  </si>
  <si>
    <t>ARUNACHAL PRADESH</t>
  </si>
  <si>
    <t>ASSAM</t>
  </si>
  <si>
    <t>MANIPUR</t>
  </si>
  <si>
    <t>MEGHALAYA</t>
  </si>
  <si>
    <t>MIZORAM</t>
  </si>
  <si>
    <t>NAGALAND</t>
  </si>
  <si>
    <t>TRIPURA</t>
  </si>
  <si>
    <t>NTPC STATIONS-NR</t>
  </si>
  <si>
    <t>NTPC STATIONS-WR</t>
  </si>
  <si>
    <t>JHABUA POWER_MP</t>
  </si>
  <si>
    <t>RKM POWER</t>
  </si>
  <si>
    <t>NETCL VALLUR</t>
  </si>
  <si>
    <t>BANGLADESH</t>
  </si>
  <si>
    <t>DIKCHU HEP</t>
  </si>
  <si>
    <t>S. No.</t>
  </si>
  <si>
    <t>NTPC STATIONS-SR</t>
  </si>
  <si>
    <t>NTPC STATIONS-ER</t>
  </si>
  <si>
    <t>NTPC STATIONS-NER</t>
  </si>
  <si>
    <t>NEEPCO STATIONS</t>
  </si>
  <si>
    <t>SKS POWER</t>
  </si>
  <si>
    <t>TASHIDENG HEP</t>
  </si>
  <si>
    <t xml:space="preserve">Solar </t>
  </si>
  <si>
    <t>Solar  Clearing Volume on IEX</t>
  </si>
  <si>
    <t>Solar  Clearing Volume on PXIL</t>
  </si>
  <si>
    <t>Solar  Clearing Price (Rs/MWh)</t>
  </si>
  <si>
    <t xml:space="preserve">Note: </t>
  </si>
  <si>
    <t>NHPC STATIONS</t>
  </si>
  <si>
    <t>PARE HEP</t>
  </si>
  <si>
    <t>DGEN MEGA POWER</t>
  </si>
  <si>
    <t>IL&amp;FS</t>
  </si>
  <si>
    <t>NFF</t>
  </si>
  <si>
    <t>RAIL</t>
  </si>
  <si>
    <t>NEP</t>
  </si>
  <si>
    <t>NAPP</t>
  </si>
  <si>
    <t>RAP B</t>
  </si>
  <si>
    <t>TEHRI</t>
  </si>
  <si>
    <t>BBMB</t>
  </si>
  <si>
    <t>RAP C</t>
  </si>
  <si>
    <t>IGSTPS</t>
  </si>
  <si>
    <t>KOTESHWAR</t>
  </si>
  <si>
    <t>RAMPUR HEP</t>
  </si>
  <si>
    <t>BARC</t>
  </si>
  <si>
    <t>KAPP 3&amp;4</t>
  </si>
  <si>
    <t>HVDC CHAMPA</t>
  </si>
  <si>
    <t>MAHINDRA_RUMS</t>
  </si>
  <si>
    <t>ARINSUM_RUMS</t>
  </si>
  <si>
    <t>OSTRO</t>
  </si>
  <si>
    <t>ACME_RUMS</t>
  </si>
  <si>
    <t>NTPL</t>
  </si>
  <si>
    <t>LOKTAK</t>
  </si>
  <si>
    <t>SAINJ HEP</t>
  </si>
  <si>
    <t>Purchase</t>
  </si>
  <si>
    <t>Minimum Price</t>
  </si>
  <si>
    <t>Maximum Price</t>
  </si>
  <si>
    <t>Maximum ACP</t>
  </si>
  <si>
    <t>Minimum ACP</t>
  </si>
  <si>
    <t>Unconstrained MCV in MUs</t>
  </si>
  <si>
    <t>Cleared Volume (ACV) in MUs</t>
  </si>
  <si>
    <t>Figure 7: Bilateral Contracts Executed by Traders in MAY, 2019</t>
  </si>
  <si>
    <t>NLDC -IEX</t>
  </si>
  <si>
    <t>NLDC - PXIL</t>
  </si>
  <si>
    <t>&lt;-- NLDC</t>
  </si>
  <si>
    <t>RENEW_BHACHAU</t>
  </si>
  <si>
    <t>GIWEL_BHUJ</t>
  </si>
  <si>
    <t>G</t>
  </si>
  <si>
    <t>&lt;-- IEX &amp; PXIL congestion</t>
  </si>
  <si>
    <t>&lt;-- IEX &amp; PXIL curtailment etc</t>
  </si>
  <si>
    <t>Check</t>
  </si>
  <si>
    <t>IEX, PXIL, NLDC</t>
  </si>
  <si>
    <t>MEENAKSHI</t>
  </si>
  <si>
    <t>AZURE_SLR</t>
  </si>
  <si>
    <t>AZURE34_SLR</t>
  </si>
  <si>
    <t>TATA_SLR</t>
  </si>
  <si>
    <t>ACME_SLR</t>
  </si>
  <si>
    <t>RENEW_SLR</t>
  </si>
  <si>
    <t>Unconstrained Cleared Volume (MUs)</t>
  </si>
  <si>
    <t>BHADRAVATHI HVDC</t>
  </si>
  <si>
    <t>VINDHYACHAL HVDC</t>
  </si>
  <si>
    <t>RENEW_SLR_BKN</t>
  </si>
  <si>
    <t>CLEAN_SLR</t>
  </si>
  <si>
    <t>AHSP_ANTP</t>
  </si>
  <si>
    <t>AKSP_ANTP</t>
  </si>
  <si>
    <t>ABSP_ANTP</t>
  </si>
  <si>
    <t>AZURE_ANTP</t>
  </si>
  <si>
    <t>TATA_ANTP</t>
  </si>
  <si>
    <t>FRV_ANTP</t>
  </si>
  <si>
    <t>NTPC_ANTP</t>
  </si>
  <si>
    <t>GIWEL_TCN</t>
  </si>
  <si>
    <t>MYTRAH_TCN</t>
  </si>
  <si>
    <t>FRV_NPK</t>
  </si>
  <si>
    <t>ORANGE_TCN</t>
  </si>
  <si>
    <t>BETAM_TCN</t>
  </si>
  <si>
    <t>SBG_PVGD</t>
  </si>
  <si>
    <t>SBG_NPK</t>
  </si>
  <si>
    <t>PARAM_PVGD</t>
  </si>
  <si>
    <t>YARROW_PVGD</t>
  </si>
  <si>
    <t>TATA_PVGD</t>
  </si>
  <si>
    <t>RENEW_PVGD</t>
  </si>
  <si>
    <t>AKS_PVGD</t>
  </si>
  <si>
    <t>ARS_PVGD</t>
  </si>
  <si>
    <t>ADY1_PVGD</t>
  </si>
  <si>
    <t>RPREL</t>
  </si>
  <si>
    <t xml:space="preserve"> </t>
  </si>
  <si>
    <t>AMPS Hazira</t>
  </si>
  <si>
    <t>ARERJL_SLR</t>
  </si>
  <si>
    <t>HVDC RAIGARH</t>
  </si>
  <si>
    <t>FORTUM2_PVGD</t>
  </si>
  <si>
    <t>AVAADA1_PVGD</t>
  </si>
  <si>
    <t>FORTUM1_PVGD</t>
  </si>
  <si>
    <t>AZURE_PVGD</t>
  </si>
  <si>
    <t>AVAADA2_PVGD</t>
  </si>
  <si>
    <t>KREDL_PVGD</t>
  </si>
  <si>
    <t xml:space="preserve">                                                                                                                                                                                                                                                                                                                                                                                                                                                                                                                                                                                                                                                                                                                                                                                                                                                                                                                                                                                                                                                                                                                                                                                                                                                                                                                                                                                                                                                                                                                                                                                                                                                                                                                                                                                                                                                                                                                                                                                                                                                                                                                                                                                                                                                                                                                                                                                                                                                                                                                                                                                                                                                                                                                                                                                                                                                                                                                                                                                                                                                                                                                                                                                                                                                                                                                                                                                                                                                                                                                                                                                                                                                                                                                                                                                                                                                                                                                                                                                                                                                                                                                                                                                                                                                                                                                                                                                                                                                                                                                                                                                                                                                                                                                                                                                                                                                                                                                                                                                                                                                                                                         </t>
  </si>
  <si>
    <t>Real Time market of IEX</t>
  </si>
  <si>
    <t xml:space="preserve">Real Time market of PXIL </t>
  </si>
  <si>
    <t>i. Day Ahead Market</t>
  </si>
  <si>
    <t>Volume of Transactions</t>
  </si>
  <si>
    <t>Market Clearing Volume (in MUs)</t>
  </si>
  <si>
    <t>ii. Term Ahead Market</t>
  </si>
  <si>
    <t>iii. Real Time Market</t>
  </si>
  <si>
    <t>*This power would have been scheduled had there been no congestion.</t>
  </si>
  <si>
    <t xml:space="preserve">Volume of electricity that could not be cleared and hence not scheduled because of reasons other than congestion (MUs) </t>
  </si>
  <si>
    <t>Volume of electricity that could not be cleared and hence not scheduled because of congestion (MUs) *</t>
  </si>
  <si>
    <t>Table-16B: DETAILS OF CONGESTION IN RTM IN POWER EXCHANGES (REAL TIME MARKET), JUNE 2020</t>
  </si>
  <si>
    <t>Through Power Exchange (DAM)</t>
  </si>
  <si>
    <t>Through Power Exchange (RTM)</t>
  </si>
  <si>
    <t>Day Ahead Market</t>
  </si>
  <si>
    <t>Real Time Market</t>
  </si>
  <si>
    <r>
      <t>Day Ahead Market</t>
    </r>
    <r>
      <rPr>
        <b/>
        <vertAlign val="superscript"/>
        <sz val="10"/>
        <color theme="1"/>
        <rFont val="Times New Roman"/>
        <family val="1"/>
      </rPr>
      <t>#</t>
    </r>
  </si>
  <si>
    <r>
      <t>Real Time Market</t>
    </r>
    <r>
      <rPr>
        <b/>
        <vertAlign val="superscript"/>
        <sz val="10"/>
        <color theme="1"/>
        <rFont val="Times New Roman"/>
        <family val="1"/>
      </rPr>
      <t>#</t>
    </r>
  </si>
  <si>
    <r>
      <rPr>
        <vertAlign val="superscript"/>
        <sz val="9"/>
        <color theme="1"/>
        <rFont val="Times New Roman"/>
        <family val="1"/>
      </rPr>
      <t>#</t>
    </r>
    <r>
      <rPr>
        <sz val="9"/>
        <color theme="1"/>
        <rFont val="Times New Roman"/>
        <family val="1"/>
      </rPr>
      <t xml:space="preserve"> Scheduled volume of all the bid areas.</t>
    </r>
  </si>
  <si>
    <t>NET (Sum)</t>
  </si>
  <si>
    <t>a. IEX</t>
  </si>
  <si>
    <t>b. PXIL</t>
  </si>
  <si>
    <t>Congestion Percentage</t>
  </si>
  <si>
    <t xml:space="preserve"> Volume, Price and Congestion </t>
  </si>
  <si>
    <t>(i) IEX</t>
  </si>
  <si>
    <t>(a) DAM</t>
  </si>
  <si>
    <t>(b) RTM</t>
  </si>
  <si>
    <t>(ii)PXIL</t>
  </si>
  <si>
    <t>REGL</t>
  </si>
  <si>
    <t>ALFANAR_BHUJ</t>
  </si>
  <si>
    <t>RENEW_BHUJ</t>
  </si>
  <si>
    <t>ASEJTL_SLR</t>
  </si>
  <si>
    <t>SINGOLI BHATWARI HEP</t>
  </si>
  <si>
    <t>AYANA_NPKUNTA</t>
  </si>
  <si>
    <t>SPRNG_NPKUNTA</t>
  </si>
  <si>
    <t>AZURE43_SLR</t>
  </si>
  <si>
    <t>iv. Green Term Ahead Market</t>
  </si>
  <si>
    <t>SPRING_PUGALUR</t>
  </si>
  <si>
    <t>MRPL</t>
  </si>
  <si>
    <t>NA</t>
  </si>
  <si>
    <t>EDEN_SLR</t>
  </si>
  <si>
    <t>SBSR_SLR</t>
  </si>
  <si>
    <t>RENEWSW_SLR</t>
  </si>
  <si>
    <t>ADANI_WIND</t>
  </si>
  <si>
    <t>TPREL_RADHANESDA</t>
  </si>
  <si>
    <t>ESPL_RADHANESDA</t>
  </si>
  <si>
    <t>GIPCL_RADHANESDA</t>
  </si>
  <si>
    <t>RENEWJH_SLR</t>
  </si>
  <si>
    <t>OSTRO Hiriyur</t>
  </si>
  <si>
    <t>SORANG HEP</t>
  </si>
  <si>
    <t>Green Day ahead market of IEX</t>
  </si>
  <si>
    <t>Green Day ahead market of PXIL</t>
  </si>
  <si>
    <r>
      <t>Green Day Ahead Market</t>
    </r>
    <r>
      <rPr>
        <b/>
        <vertAlign val="superscript"/>
        <sz val="10"/>
        <color theme="1"/>
        <rFont val="Times New Roman"/>
        <family val="1"/>
      </rPr>
      <t>#</t>
    </r>
  </si>
  <si>
    <t>(c) GDAM</t>
  </si>
  <si>
    <t>AZURE41_SLR</t>
  </si>
  <si>
    <t>AYANA_RP1</t>
  </si>
  <si>
    <t>AVAADASN_SLR</t>
  </si>
  <si>
    <t>Green Day Ahead Market</t>
  </si>
  <si>
    <t>Through Power Exchange (GDAM)</t>
  </si>
  <si>
    <t>v. Green Day Ahead Market</t>
  </si>
  <si>
    <t>AHEJ4L_SOLAR</t>
  </si>
  <si>
    <t>AHEJ4L_WIND</t>
  </si>
  <si>
    <t>RENEWURJA_SLR</t>
  </si>
  <si>
    <t>AVADARJHN_SLR</t>
  </si>
  <si>
    <t>AZURE_MAPLE_SLR</t>
  </si>
  <si>
    <t>RENEW_SR_SLR</t>
  </si>
  <si>
    <t>RENEWSB</t>
  </si>
  <si>
    <t>THAR1_SLR</t>
  </si>
  <si>
    <t>CLEANSP_SLR</t>
  </si>
  <si>
    <t>ADANI GREEN</t>
  </si>
  <si>
    <t>1. Volume of electricity transacted by the trading licensees includes bilateral transactions (inter-state &amp; intra-state) and the transactions undertaken through power exchanges.</t>
  </si>
  <si>
    <t>ACME_HEERGARH</t>
  </si>
  <si>
    <t>GRT_JPL</t>
  </si>
  <si>
    <t>GSECL_Radhanesda</t>
  </si>
  <si>
    <t>ABC_BHDL2</t>
  </si>
  <si>
    <t>MSUPL_BHDL2</t>
  </si>
  <si>
    <t>Price in PXIL (₹/kWh)</t>
  </si>
  <si>
    <t>AVIKIRAN</t>
  </si>
  <si>
    <t>RSTPS_FSPP</t>
  </si>
  <si>
    <t>Nepal</t>
  </si>
  <si>
    <t>Volume (MU)</t>
  </si>
  <si>
    <t>Weighted Average Price (₹/kWh)</t>
  </si>
  <si>
    <t xml:space="preserve">Neighboring Country </t>
  </si>
  <si>
    <t>Bhutan</t>
  </si>
  <si>
    <t>Net</t>
  </si>
  <si>
    <t>Sr. No.</t>
  </si>
  <si>
    <t>DD&amp;DNH</t>
  </si>
  <si>
    <t>HPX</t>
  </si>
  <si>
    <t>(ii)HPX</t>
  </si>
  <si>
    <t>Day ahead market of HPX</t>
  </si>
  <si>
    <t>Green Day ahead market of HPX</t>
  </si>
  <si>
    <t>Source: Information submitted by IEX, PXIL and HPX</t>
  </si>
  <si>
    <t>Source: IEX,  PXIL and HPX</t>
  </si>
  <si>
    <t xml:space="preserve">Real Time market of HPX </t>
  </si>
  <si>
    <t xml:space="preserve">Source: Data on price of PX transactions from IEX, PXIL and HPX and data on DSM Price from NLDC. </t>
  </si>
  <si>
    <t>Source: HPX</t>
  </si>
  <si>
    <t>c. HPX</t>
  </si>
  <si>
    <t>NPGC</t>
  </si>
  <si>
    <t>BRBCL,NABINAGAR</t>
  </si>
  <si>
    <t>MTPS II</t>
  </si>
  <si>
    <t>RONGNICHU HEP</t>
  </si>
  <si>
    <t>HVDC PUS</t>
  </si>
  <si>
    <t>HVDC ALPD</t>
  </si>
  <si>
    <t>Source: IEX, PXIL, HPX &amp; NLDC</t>
  </si>
  <si>
    <t xml:space="preserve">PTC India Ltd. </t>
  </si>
  <si>
    <t>Tata Power Trading Company (P) Ltd.</t>
  </si>
  <si>
    <t>Manikaran Power Ltd.</t>
  </si>
  <si>
    <t>GMR Energy Trading Ltd.</t>
  </si>
  <si>
    <t>Kreate Energy (I) Pvt. Ltd.</t>
  </si>
  <si>
    <t>Greenko Energies Pvt Ltd</t>
  </si>
  <si>
    <t>JSW Power Trading Company Ltd</t>
  </si>
  <si>
    <t>Saranyu Power Trading Private Limited</t>
  </si>
  <si>
    <t>RPG Power Trading Company Ltd.</t>
  </si>
  <si>
    <t>Kundan International Pvt. Ltd.</t>
  </si>
  <si>
    <t xml:space="preserve">Abja Power Private Limited </t>
  </si>
  <si>
    <t>NLC India Ltd.</t>
  </si>
  <si>
    <t>Shree Cement Ltd.</t>
  </si>
  <si>
    <t>Phillip Commodities India (P) Ltd.</t>
  </si>
  <si>
    <t>Gita Power &amp; Infrastructure Private Limited</t>
  </si>
  <si>
    <t>SESPL</t>
  </si>
  <si>
    <t>POWERICA</t>
  </si>
  <si>
    <t>SKRPL</t>
  </si>
  <si>
    <t>KOLYAT_SLR</t>
  </si>
  <si>
    <t>TATA_GREEN</t>
  </si>
  <si>
    <t>Monthly Contracts</t>
  </si>
  <si>
    <t>SBESS</t>
  </si>
  <si>
    <t>SB_SLR</t>
  </si>
  <si>
    <t>SB6_POKARAN</t>
  </si>
  <si>
    <t>KSMPL_SLR</t>
  </si>
  <si>
    <t>MARUTI COAL</t>
  </si>
  <si>
    <t>INOX_BHUJ</t>
  </si>
  <si>
    <t>`</t>
  </si>
  <si>
    <t>Solar  Clearing Volume on HPX</t>
  </si>
  <si>
    <t>Non-Solar  Clearing Volume on HPX</t>
  </si>
  <si>
    <t>NCR ALLAHABAD</t>
  </si>
  <si>
    <t>Generation and Transaction</t>
  </si>
  <si>
    <t>Average Price</t>
  </si>
  <si>
    <t>Under Drawl/Over Drawl from the Grid (DSM)**</t>
  </si>
  <si>
    <t xml:space="preserve">** CERC DSM Regulations 2022 came into effect from 05.12.2022, wherein normal rate of charges for deviation for a time block is equal to the highest of the [weighted average Area Clearing Price (ACP) of the Day Ahead Market segments of all the Power Exchanges; or the weighted average ACP of the Real Time Market segments of all the Power Exchanges; or the Weighted Average Ancillary Service Charge of all the regions]. Thereafter a ceiling of Rs. 12/kWh was imposed by CERC from 28.12.2022 </t>
  </si>
  <si>
    <t>JSW_RENEW_2</t>
  </si>
  <si>
    <t xml:space="preserve">Arunachal Pradesh Power Corporation (P) Ltd </t>
  </si>
  <si>
    <t xml:space="preserve">Customized Energy Solutions India (P) Ltd. </t>
  </si>
  <si>
    <t xml:space="preserve">Powerfull Energy Trading Pvt. Ltd. </t>
  </si>
  <si>
    <t>Ideal Energy Solution Pvt. Ltd.</t>
  </si>
  <si>
    <t>DGPCL Bhutan</t>
  </si>
  <si>
    <t>Any Day Single Sided Contracts</t>
  </si>
  <si>
    <t>RGPPL_IR</t>
  </si>
  <si>
    <t>High Price  Day Ahead Market</t>
  </si>
  <si>
    <t>High Price Day ahead market of IEX</t>
  </si>
  <si>
    <t>Through Traders</t>
  </si>
  <si>
    <t>(d) HP-DAM</t>
  </si>
  <si>
    <t>CHUKHA HEP</t>
  </si>
  <si>
    <t>TALA HEP</t>
  </si>
  <si>
    <t>MANGDECHU HEP</t>
  </si>
  <si>
    <t>KURICHU HEP</t>
  </si>
  <si>
    <t>vi. High Price Day Ahead Market</t>
  </si>
  <si>
    <t>Volume through Traders (Bilateral)</t>
  </si>
  <si>
    <t>Sale Price through Traders (Bilateral)</t>
  </si>
  <si>
    <t>Traded Volume (MWh)</t>
  </si>
  <si>
    <r>
      <t>Weighted average Price (₹</t>
    </r>
    <r>
      <rPr>
        <sz val="11"/>
        <color theme="1"/>
        <rFont val="Times New Roman"/>
        <family val="1"/>
      </rPr>
      <t>/MWh)</t>
    </r>
  </si>
  <si>
    <t>Source: Power Exchanges &amp; Grid-India REC Report</t>
  </si>
  <si>
    <t>Through Power Exchange</t>
  </si>
  <si>
    <t>Table-1: VOLUME OF SHORT-TERM TRANSACTIONS OF ELECTRICITY (ALL INDIA), APRIL 2023</t>
  </si>
  <si>
    <t>Change over the Month
(Mar-23 to Apr-23)</t>
  </si>
  <si>
    <t>Change over the Year
(Apr-22 to Apr-23)</t>
  </si>
  <si>
    <t>Railways_ER ISTS</t>
  </si>
  <si>
    <t>NETRA WIND</t>
  </si>
  <si>
    <t>APRAAVA</t>
  </si>
  <si>
    <t>SRSSFPL</t>
  </si>
  <si>
    <t>RENERGY5_WIND</t>
  </si>
  <si>
    <t>CONTINNUM PT</t>
  </si>
  <si>
    <t>Through Power Exchange (HPDAM)</t>
  </si>
  <si>
    <t>Through Power Exchange 
(DAM + GDAM + HPDAM + RTM)</t>
  </si>
  <si>
    <t>Table-32: VOLUME OF SHORT-TERM TRANSACTIONS OF ELECTRICITY (REGIONAL ENTITY*-WISE) (MUs), APRIL 2023</t>
  </si>
  <si>
    <t>High Price Day Ahead Market</t>
  </si>
  <si>
    <t>Source: Data on price of PX transactions from IEX, PXIL and HPX</t>
  </si>
  <si>
    <t>Source:  NLDC</t>
  </si>
  <si>
    <t xml:space="preserve">Average </t>
  </si>
  <si>
    <t>All India Grid Charges (₹/kWh)</t>
  </si>
  <si>
    <r>
      <t>Table-28(c) : PRICE OF REAL TIME TRANSACTIONS AND DSM (DAY-WISE) (</t>
    </r>
    <r>
      <rPr>
        <b/>
        <sz val="10"/>
        <rFont val="Sanskrit Text"/>
        <family val="1"/>
      </rPr>
      <t>₹</t>
    </r>
    <r>
      <rPr>
        <b/>
        <sz val="10"/>
        <rFont val="Times New Roman"/>
        <family val="1"/>
      </rPr>
      <t>/kWh), APRIL 2023</t>
    </r>
  </si>
  <si>
    <t>Table-27: VOLUME OF SHORT-TERM TRANSACTIONS OF ELECTRICITY IN INDIA (DAY-WISE) (MUs), APRIL 2023</t>
  </si>
  <si>
    <t>Transactions</t>
  </si>
  <si>
    <t>Total Short-term transaction and DSM</t>
  </si>
  <si>
    <t>DSM Volume</t>
  </si>
  <si>
    <r>
      <t xml:space="preserve"> Sale Price of Traders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</si>
  <si>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</si>
  <si>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 xml:space="preserve">Price in PXIL
(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</si>
  <si>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</si>
  <si>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Price in IEX (</t>
    </r>
    <r>
      <rPr>
        <b/>
        <sz val="10"/>
        <rFont val="Sanskrit Text"/>
        <family val="1"/>
      </rPr>
      <t>₹</t>
    </r>
    <r>
      <rPr>
        <b/>
        <sz val="10"/>
        <rFont val="Times New Roman"/>
        <family val="1"/>
      </rPr>
      <t>/kWh)</t>
    </r>
  </si>
  <si>
    <r>
      <t>Price in PXIL (</t>
    </r>
    <r>
      <rPr>
        <b/>
        <sz val="10"/>
        <rFont val="Rupee Foradian"/>
        <family val="2"/>
      </rPr>
      <t>₹</t>
    </r>
    <r>
      <rPr>
        <b/>
        <sz val="10"/>
        <rFont val="Times New Roman"/>
        <family val="1"/>
      </rPr>
      <t>/kWh)</t>
    </r>
  </si>
  <si>
    <r>
      <t>Charge in All India Grid (</t>
    </r>
    <r>
      <rPr>
        <b/>
        <sz val="10"/>
        <rFont val="Sanskrit Text"/>
        <family val="1"/>
      </rPr>
      <t>₹</t>
    </r>
    <r>
      <rPr>
        <b/>
        <sz val="10"/>
        <rFont val="Times New Roman"/>
        <family val="1"/>
      </rPr>
      <t>/kWh)</t>
    </r>
  </si>
  <si>
    <r>
      <t>Weighted Average Price (</t>
    </r>
    <r>
      <rPr>
        <b/>
        <sz val="10"/>
        <rFont val="Sanskrit Text"/>
        <family val="1"/>
      </rPr>
      <t>₹</t>
    </r>
    <r>
      <rPr>
        <b/>
        <sz val="10"/>
        <rFont val="Times New Roman"/>
        <family val="1"/>
      </rPr>
      <t>/kWh)</t>
    </r>
  </si>
  <si>
    <t>MTPS</t>
  </si>
  <si>
    <t>ARTPP</t>
  </si>
  <si>
    <t>Monthly</t>
  </si>
  <si>
    <r>
      <t xml:space="preserve">Price in HPX
( </t>
    </r>
    <r>
      <rPr>
        <b/>
        <sz val="10"/>
        <rFont val="Rupee Foradian"/>
        <family val="2"/>
      </rPr>
      <t>₹</t>
    </r>
    <r>
      <rPr>
        <b/>
        <sz val="10"/>
        <rFont val="Times New Roman"/>
        <family val="1"/>
      </rPr>
      <t>/kWh)</t>
    </r>
  </si>
  <si>
    <r>
      <t>Table-</t>
    </r>
    <r>
      <rPr>
        <b/>
        <sz val="10"/>
        <color rgb="FFFF0000"/>
        <rFont val="Times New Roman"/>
        <family val="1"/>
      </rPr>
      <t>XX</t>
    </r>
    <r>
      <rPr>
        <b/>
        <sz val="10"/>
        <rFont val="Times New Roman"/>
        <family val="1"/>
      </rPr>
      <t>:  CHARGES FOR DEVIATION UNDER DSM, APRIL 2023</t>
    </r>
  </si>
  <si>
    <t>Note: CERC DSM Regulations 2022 came into effect from 05.12.2022, wherein normal rate of charges for deviation for a time block is equal to the highest of the [weighted average Area Clearing Price (ACP) of the Day Ahead Market segments of all the Power Exchanges; or the weighted average ACP of the Real Time Market segments of all the Power Exchanges; or the Weighted Average Ancillary Service Charge of all the regions]. Thereafter a ceiling of Rs. 12/kWh was imposed by CERC from 28.12.2022. Further after HP-DAM introduced, the ceiling for such plants was 20/kWh</t>
  </si>
  <si>
    <t>(iii)HPX</t>
  </si>
  <si>
    <t>High Price Day ahead market of PXIL</t>
  </si>
  <si>
    <t xml:space="preserve">     </t>
  </si>
  <si>
    <t>Energyedge Power Trading Pvt. Ltd.</t>
  </si>
  <si>
    <t>Adarsh Stainless Pvt. Ltd.</t>
  </si>
  <si>
    <t>Shubheksha Advisors Pvt. Ltd.</t>
  </si>
  <si>
    <t>RENEW_ROSHNI</t>
  </si>
  <si>
    <t>NREL_DAYAPAR (W)</t>
  </si>
  <si>
    <t>RAIGARH_ADANI</t>
  </si>
  <si>
    <t>KBUNL</t>
  </si>
  <si>
    <t>Through DAM</t>
  </si>
  <si>
    <t>Through GDAM</t>
  </si>
  <si>
    <t>Through HP-DAM</t>
  </si>
  <si>
    <t>Through RTM</t>
  </si>
  <si>
    <t>*** Total net includes net of transactions through various segments on power exchange</t>
  </si>
  <si>
    <t>*  As available on CEA Website. Gross Electricity Generation excluding electricity generation from renewables and captive power plants.</t>
  </si>
  <si>
    <t>High Price Day ahead market of HPX</t>
  </si>
  <si>
    <t>Altilium Energie Private Limited</t>
  </si>
  <si>
    <t>AMP_GREEN6</t>
  </si>
  <si>
    <t>ALTRA XERGI</t>
  </si>
  <si>
    <t>* Net indicates difference of volume purchased and sold by the respective neighbouring country</t>
  </si>
  <si>
    <t>Note: No Cross Border transactions were recorded in DAM at PXIL and HPX</t>
  </si>
  <si>
    <t>Note: No Cross Border transactions were recorded in RTM at PXIL and HPX</t>
  </si>
  <si>
    <t>RAPP 7&amp;8</t>
  </si>
  <si>
    <t>ADANI_4RE</t>
  </si>
  <si>
    <t>ONEVOLT</t>
  </si>
  <si>
    <t>GRIAN</t>
  </si>
  <si>
    <t>AMPLUS_AGES</t>
  </si>
  <si>
    <t>RENEW_SPRATAP</t>
  </si>
  <si>
    <t>DEVKOOT_SLR</t>
  </si>
  <si>
    <t>RISING_SLR</t>
  </si>
  <si>
    <t>NOKHRA_STPP</t>
  </si>
  <si>
    <t>RENEW SURYA AAYAN PRIVATE LIMITED</t>
  </si>
  <si>
    <t>Adept Renewable Technologies Private Limited</t>
  </si>
  <si>
    <t>RENEW SURYA ROSHNI PRIVATE LIMITED-Fatehgarh-III PS</t>
  </si>
  <si>
    <t>Transition Energy Services Private Limited</t>
  </si>
  <si>
    <t>RENEW SURYA OJAS PRIVATE LIMITED-Wind</t>
  </si>
  <si>
    <t>RENEW_SOJAS</t>
  </si>
  <si>
    <t>ADEPT</t>
  </si>
  <si>
    <t>TESPL</t>
  </si>
  <si>
    <t>IBEUL</t>
  </si>
  <si>
    <t>Instant Ventures Pvt. Ltd.</t>
  </si>
  <si>
    <t xml:space="preserve">REL Power Trading LLP </t>
  </si>
  <si>
    <t>ADANI SOLAR ENERGY RJ TWO PRIVATE LIMITED</t>
  </si>
  <si>
    <t>ADANI_S_RJ2</t>
  </si>
  <si>
    <t>ADANI WIND ENERGY KUTCHH FOUR Ltd. Nakhatrana (infirm)</t>
  </si>
  <si>
    <t>Adani Green Energy Twenty Five B Limited_infirm</t>
  </si>
  <si>
    <t>Adani Green Energy Twenty Six B Limited_infirm</t>
  </si>
  <si>
    <t>Nani Virani Wind Energy Private Limited</t>
  </si>
  <si>
    <t>ADANI GREEN ENERGY TWENTY SIX A LIMITED_infirm</t>
  </si>
  <si>
    <t>ADANI RENEWABLE ENERGY FIFTY FIVE LIMITED_Infirm</t>
  </si>
  <si>
    <t>ADANI_W_KUTCHH4 (INFIRM)</t>
  </si>
  <si>
    <t>NANI VIRANI_W</t>
  </si>
  <si>
    <t>ADANI GREEN_25A (INFIRM)</t>
  </si>
  <si>
    <t>ADANI GREEN_25B (INFIRM)</t>
  </si>
  <si>
    <t>ADANI GREEN_26B (INFIRM)</t>
  </si>
  <si>
    <t>ADANIRE_55 (INFIRM)</t>
  </si>
  <si>
    <t>ADANI GREEN_26A (INFIRM)</t>
  </si>
  <si>
    <t>Serentica Renewables India 4 Private Limited</t>
  </si>
  <si>
    <t>Ayana Renewable Power Three Private Limited</t>
  </si>
  <si>
    <t>TPSL BANDERWALA</t>
  </si>
  <si>
    <t>AYANA_RP3</t>
  </si>
  <si>
    <t>SERENTICA RE4</t>
  </si>
  <si>
    <t>BASOCHHU HEP</t>
  </si>
  <si>
    <t>Serentica Renewables India 1 Private Limited- Koppal (Infirm)</t>
  </si>
  <si>
    <t>SERENTICA RE1 (INFIRM)</t>
  </si>
  <si>
    <t>Shell Energy Marketing and Trading India Pvt. Ltd.</t>
  </si>
  <si>
    <t>Elsa Consultancy</t>
  </si>
  <si>
    <t>NEFA Power Trading Pvt. Ltd.</t>
  </si>
  <si>
    <t>Renesys Solar Pvt. Ltd.</t>
  </si>
  <si>
    <t>NIKACHHU HEP</t>
  </si>
  <si>
    <t>ADANI RENEWABLE ENERGY FORTY ONE LIMITED_infirm</t>
  </si>
  <si>
    <t>ADANIRE_41 (INFIRM)</t>
  </si>
  <si>
    <t>Saini Power Transactor</t>
  </si>
  <si>
    <t>Karnataka</t>
  </si>
  <si>
    <t>NEPAL ELECTRICITY AUTHORITY MUZAFFARPUR</t>
  </si>
  <si>
    <t>Odisha</t>
  </si>
  <si>
    <t>Jindal Power Limited, Stage-2</t>
  </si>
  <si>
    <t>Uttar Pradesh</t>
  </si>
  <si>
    <t>Chhattisgarh</t>
  </si>
  <si>
    <t>Delhi</t>
  </si>
  <si>
    <t>Adani Power Limited-Raipur TPP</t>
  </si>
  <si>
    <t>D B Power Limited</t>
  </si>
  <si>
    <t>KARCHAM WANGTOO HYDRO ELECTRIC PLANT.</t>
  </si>
  <si>
    <t>Jindal Power Limited, Stage-1</t>
  </si>
  <si>
    <t>Rajasthan</t>
  </si>
  <si>
    <t>AD HYDRO POWER LIMITED</t>
  </si>
  <si>
    <t>Jaypee Nigrie Super Thermal Power Plant</t>
  </si>
  <si>
    <t>Assam</t>
  </si>
  <si>
    <t>Himachal Pradesh</t>
  </si>
  <si>
    <t>Adani Power Limited - Raigarh TPP</t>
  </si>
  <si>
    <t>Tamil Nadu</t>
  </si>
  <si>
    <t>Haryana</t>
  </si>
  <si>
    <t>SKS Power Generation Chhattisgarh Limited</t>
  </si>
  <si>
    <t>Gujarat</t>
  </si>
  <si>
    <t>SEIL ENERGY INDIA LIMITED</t>
  </si>
  <si>
    <t>Andhra Pradesh</t>
  </si>
  <si>
    <t>Sainj HEP</t>
  </si>
  <si>
    <t>ADANI WIND ENERGY KUTCHH FOUR Ltd. Nakhatrana</t>
  </si>
  <si>
    <t>SHREE CEMENT LIMITED TPS</t>
  </si>
  <si>
    <t>NEPAL ELECTRICITY AUTHORITY TANAKPUR</t>
  </si>
  <si>
    <t>ACB (INDIA) LIMITED</t>
  </si>
  <si>
    <t>Jindal Steel &amp; Power Ltd , DCPP</t>
  </si>
  <si>
    <t>NABINAGAR POWER GENERATING COMPANY LIMITED</t>
  </si>
  <si>
    <t>Maharashtra</t>
  </si>
  <si>
    <t>IL&amp;FS TAMIL NADU POWER COMPANY LIMITED</t>
  </si>
  <si>
    <t>West Bengal</t>
  </si>
  <si>
    <t>RENEW SURYA PRATAP PRIVATE LIMITED</t>
  </si>
  <si>
    <t>Government of Himachal Pradesh_NJHPS</t>
  </si>
  <si>
    <t>Government of Himachal Pradesh_RampurHEP</t>
  </si>
  <si>
    <t>IND BARATH ENERGY UTKAL LIMITED</t>
  </si>
  <si>
    <t>Government of Himachal Pradesh _ Chamera1HEP</t>
  </si>
  <si>
    <t>NTPC North Karanpura  STPS</t>
  </si>
  <si>
    <t>ReNew Surya Ravi Private Limited</t>
  </si>
  <si>
    <t>Bihar</t>
  </si>
  <si>
    <t>Mizoram</t>
  </si>
  <si>
    <t>NTPC Farakka stage I</t>
  </si>
  <si>
    <t>Chandigarh (UT)</t>
  </si>
  <si>
    <t>ADANI SOLAR ENERGY JAISALMER TWO PRIVATE LIMITED(Project-2)</t>
  </si>
  <si>
    <t>Government of Himachal Pradesh_ CHAMERA2HEP</t>
  </si>
  <si>
    <t>Singoli Bhatwari HEP</t>
  </si>
  <si>
    <t>NTPC Talcher Stage I</t>
  </si>
  <si>
    <t>Amp Energy Green Six Private Limited</t>
  </si>
  <si>
    <t>Government of Himachal Pradesh_Koldam HEP</t>
  </si>
  <si>
    <t>Kerala</t>
  </si>
  <si>
    <t>Government of Himachal Pradesh _ Chamera3HEP</t>
  </si>
  <si>
    <t>NTPC BARH Stage II</t>
  </si>
  <si>
    <t>Punjab</t>
  </si>
  <si>
    <t>The Tata Power Co Ltd (MTPS)</t>
  </si>
  <si>
    <t>Jhabua Power Limited</t>
  </si>
  <si>
    <t>KANTI BIJLEE UTPADAN NIGAM LIMITED</t>
  </si>
  <si>
    <t>Telangana</t>
  </si>
  <si>
    <t>Government of Himachal Pradesh_Parbati3HEP</t>
  </si>
  <si>
    <t>NTPC Sipat Stage I</t>
  </si>
  <si>
    <t>OSTRO KANNADA POWER PRIVATE  LIMITED</t>
  </si>
  <si>
    <t>Sorang HEP (Himachal Sorang Power Pvt. Ltd.))</t>
  </si>
  <si>
    <t>NTPC Korba Stage I &amp;II</t>
  </si>
  <si>
    <t>Jharkhand</t>
  </si>
  <si>
    <t>Budhil HEP (Greenko Budhil Hydro Power Pvt. Ltd.)</t>
  </si>
  <si>
    <t>Goa WR</t>
  </si>
  <si>
    <t>Government of Himachal Pradesh_BairasuilHEP</t>
  </si>
  <si>
    <t>NTPP BRBCL</t>
  </si>
  <si>
    <t>NTPC Farakka stage III</t>
  </si>
  <si>
    <t>SEIL Energy India Limited Project II</t>
  </si>
  <si>
    <t>NTPC Lara Stage I</t>
  </si>
  <si>
    <t>ADANI SOLAR ENERGY JODHPUR TWO LIMITED</t>
  </si>
  <si>
    <t>NTPC Sipat Stage II</t>
  </si>
  <si>
    <t>Bongaigaon Thermal Power Station  NTPC</t>
  </si>
  <si>
    <t>NTPC Vindhyachal Stage II</t>
  </si>
  <si>
    <t>Sikkim</t>
  </si>
  <si>
    <t>Onevolt Energy Private Limited</t>
  </si>
  <si>
    <t>Maruti Clean Coal and Power Limited</t>
  </si>
  <si>
    <t>NTPC Vindhyachal Stage IV</t>
  </si>
  <si>
    <t>WIND FIVE RENERGY LIMITED</t>
  </si>
  <si>
    <t>R.K.M POWERGEN PRIVATE LIMITED</t>
  </si>
  <si>
    <t>NTPC Kahalgaon stage I</t>
  </si>
  <si>
    <t>NTPC Kahalgaon stage II</t>
  </si>
  <si>
    <t>Tripura</t>
  </si>
  <si>
    <t>Nagaland</t>
  </si>
  <si>
    <t>COASTAL ENERGEN PRIVATE LIMITED</t>
  </si>
  <si>
    <t>NTPC Vindhyachal Stage III</t>
  </si>
  <si>
    <t>GMR Warora Energy Limited</t>
  </si>
  <si>
    <t>NTPC Vindhyachal Stage I</t>
  </si>
  <si>
    <t>Jammu Kashmir</t>
  </si>
  <si>
    <t>Pondicherry UT</t>
  </si>
  <si>
    <t>NTPC Korba Stage III</t>
  </si>
  <si>
    <t>Uttarakhand</t>
  </si>
  <si>
    <t>NTPC Unchahar Stage IV</t>
  </si>
  <si>
    <t>IGSTPS JHAJJAR</t>
  </si>
  <si>
    <t>NTPC khargone</t>
  </si>
  <si>
    <t>Ramagundam Floating solar</t>
  </si>
  <si>
    <t>TPSL 200MW TPTCL Banderwala</t>
  </si>
  <si>
    <t>NTPC Talcher Super Thermal Power Station Stage II</t>
  </si>
  <si>
    <t>Palatana Plant</t>
  </si>
  <si>
    <t>NTPC Tanda Stage II</t>
  </si>
  <si>
    <t>NTPC Mouda Stage II</t>
  </si>
  <si>
    <t>NTPC Unchahar Stage II</t>
  </si>
  <si>
    <t>NTPC Telangana</t>
  </si>
  <si>
    <t>NTPC Vindhyachal Stage V</t>
  </si>
  <si>
    <t>NTPC Gadarwara</t>
  </si>
  <si>
    <t>NTPC Rihand stage I</t>
  </si>
  <si>
    <t>Arunachal Pradesh</t>
  </si>
  <si>
    <t>Simhadri FSP 15 MW</t>
  </si>
  <si>
    <t>Meghalaya</t>
  </si>
  <si>
    <t>NTPC Solapur</t>
  </si>
  <si>
    <t>NTPC Rihand stage III</t>
  </si>
  <si>
    <t>NTPC Unchahar Stage I</t>
  </si>
  <si>
    <t>NTPC Dadri Stage II</t>
  </si>
  <si>
    <t>NTPC Mouda Stage I</t>
  </si>
  <si>
    <t>Simhadri Floating solar (10 MW)</t>
  </si>
  <si>
    <t>NTPC Rihand stage II</t>
  </si>
  <si>
    <t>GMR KAMALANGA ENERGY LTD-CTU</t>
  </si>
  <si>
    <t>DHARIWAL STU OTH</t>
  </si>
  <si>
    <t>NTPC Simhadri Stage II</t>
  </si>
  <si>
    <t>Dhariwal ISTS</t>
  </si>
  <si>
    <t>NTPC Unchahar Stage III</t>
  </si>
  <si>
    <t>MB POWER (MADHYA PRADESH) LIMITED</t>
  </si>
  <si>
    <t>NTPC Darlipali</t>
  </si>
  <si>
    <t>TPSL Banderwala SECI 100_INF</t>
  </si>
  <si>
    <t>NTPC Singrauli</t>
  </si>
  <si>
    <t>NLC INDIA LIMITED THERMAL POWER STATION I EXPANSION</t>
  </si>
  <si>
    <t>NTPC Ramagundam Stage I &amp;II</t>
  </si>
  <si>
    <t>NTPC KUDGI</t>
  </si>
  <si>
    <t>NLC INDIA LIMITED NEYVELI NEW THERMAL POWER STATION</t>
  </si>
  <si>
    <t>NLC INDIA LIMITED THERMAL POWER STATION II STAGE I</t>
  </si>
  <si>
    <t>NLC Tamilnadu Power Limited</t>
  </si>
  <si>
    <t>NLC INDIA LIMITED THERMAL POWER STATION II EXPANSION</t>
  </si>
  <si>
    <t>NTPC Ramagundam Stage III</t>
  </si>
  <si>
    <t>Daman and Diu - Dadra and Nagar Haveli</t>
  </si>
  <si>
    <t>BHARAT ALUMINIUM COMPANY LTD (Bulk Consumer)</t>
  </si>
  <si>
    <t>North Central Railway Prayagraj</t>
  </si>
  <si>
    <t>ArcelorMittal Nippon Steel India Limited</t>
  </si>
  <si>
    <t>Goa SR</t>
  </si>
  <si>
    <t>Grian Energy Private Limited</t>
  </si>
  <si>
    <t>Transition Green Energy Private Limited</t>
  </si>
  <si>
    <t>Amplus Ages Private Limited</t>
  </si>
  <si>
    <t>CONTINUUM POWER TRADING (TN) PRIVATE LIMITED</t>
  </si>
  <si>
    <t>Serentica Renewables India 1 Private Limited</t>
  </si>
  <si>
    <t>Sasan Power Limited</t>
  </si>
  <si>
    <t>TRN ENERGY PRIVATE LIMITED</t>
  </si>
  <si>
    <t>NREL-Dayapar  Wind</t>
  </si>
  <si>
    <t>Manipur</t>
  </si>
  <si>
    <t>RENEW SURYA ROSHNI PRIVATE LIMITED Koppal PS</t>
  </si>
  <si>
    <t>MAITHON POWER LIMITED</t>
  </si>
  <si>
    <t>ADHUNIK POWER &amp; NATURAL RESOURCES LIMITED</t>
  </si>
  <si>
    <t>JORETHANG LOOP HEP, DANS ENERGY PRIVATE LIMITED</t>
  </si>
  <si>
    <t>ASSAM GAS BASED POWER STATION</t>
  </si>
  <si>
    <t>NTPC Simhadri Stage I</t>
  </si>
  <si>
    <t>NTECL VALLUR</t>
  </si>
  <si>
    <t>NTPC Dadri Stage I</t>
  </si>
  <si>
    <t>AGARTALA GAS BASED POWER STATION</t>
  </si>
  <si>
    <t>KAMENG HYDRO POWER STATION</t>
  </si>
  <si>
    <t>NTPC SAIL POWER COMPANY LIMITED</t>
  </si>
  <si>
    <t>Ratnagiri Gas &amp; Power Private Limited</t>
  </si>
  <si>
    <t>NEPAL_NVVN</t>
  </si>
  <si>
    <t>Chattisgarh</t>
  </si>
  <si>
    <t>BARH</t>
  </si>
  <si>
    <t>BARH I</t>
  </si>
  <si>
    <t>SJVN</t>
  </si>
  <si>
    <t>Gandhar Solar</t>
  </si>
  <si>
    <t>PALATANA</t>
  </si>
  <si>
    <t>Table-32: VOLUME OF SHORT-TERM TRANSACTIONS OF ELECTRICITY (REGIONAL ENTITY*-WISE) (MUs), JULY 2024</t>
  </si>
  <si>
    <t>*** Total net includes net of transactions through bilateral and power exchanges</t>
  </si>
  <si>
    <t>NTPC SOLAPUR SOLAR PV Station</t>
  </si>
  <si>
    <t>* This power would have been scheduled had there been no congestion</t>
  </si>
  <si>
    <t xml:space="preserve">Bilateral* (Traders, PX, Direct) </t>
  </si>
  <si>
    <t>* With change in the regime on implemtation of GNA Regulations from 1st October 2023, the volume here are not strictly comparable to the volumes in previous months. Discrepancies identified in the data provided by NLDC prompted further validation. The volume under GNA is as per 'Acceptance' and not 'Scheduled'. Thus, the volume herein and in August 2024 issue are subject to revisions. The Commission has directed NLDC to make necessary provisions in scheduling softwares for GNA and T-GNA. Readers are advised to interpret the data with caution, considering the ongoing adjustments.Furthermore, any revisions or clarifications on GNA and/or T-GNA volumes will be communicated in subsequent reports.</t>
  </si>
  <si>
    <t>Note: ** With change in the regime on implemtation of GNA Regulations from 1st October 2023, the volume here are not strictly comparable to the volumes in previous months. Discrepancies identified in the data provided by NLDC prompted further validation. The volume under GNA is as per 'Acceptance' and not 'Scheduled'. Thus, the volume herein and in August 2024 issue are subject to revisions. The Commission has directed NLDC to make necessary provisions in scheduling softwares for GNA and T-GNA. Readers are advised to interpret the data with caution, considering the ongoing adjustments.Furthermore, any revisions or clarifications on GNA and/or T-GNA volumes will be communicated in subsequent reports.</t>
  </si>
  <si>
    <t xml:space="preserve">Bilateral** (Traders, PX, Direct) </t>
  </si>
  <si>
    <t>BHARAT ALUMINIUM COMPANY LTD</t>
  </si>
  <si>
    <t>Kawas</t>
  </si>
  <si>
    <t>DHARIWAL STU MH</t>
  </si>
  <si>
    <t>MAHAN ENERGEN LIMITED</t>
  </si>
  <si>
    <t>DVC Beneficiary</t>
  </si>
  <si>
    <t>Spring, Pugalur</t>
  </si>
  <si>
    <t>JHARKHAND Beneficiary</t>
  </si>
  <si>
    <t>JSW Energy Utkal Ltd</t>
  </si>
  <si>
    <t>SINGRAULI TPS</t>
  </si>
  <si>
    <t>ARCELORMITTAL NIPPON STEEL INDIA LTD. Beneficiary</t>
  </si>
  <si>
    <t>TANDA STAGE #2</t>
  </si>
  <si>
    <t>Adani Solar Energy Jaisalmer One Private Limited WIND</t>
  </si>
  <si>
    <t>Kahalgaon stage 1</t>
  </si>
  <si>
    <t xml:space="preserve">Ramagundam </t>
  </si>
  <si>
    <t>Kahalgaon stage 2</t>
  </si>
  <si>
    <t>INOX GREEN ENERGY SERVICES LIMITED</t>
  </si>
  <si>
    <t>NABINAGAR STPP (NPGC)</t>
  </si>
  <si>
    <t>NVVN Bhutan</t>
  </si>
  <si>
    <t>Adani Wind Energy MP One Private Limited</t>
  </si>
  <si>
    <t>NTPC Sipat Thermal Power Station Stage-1</t>
  </si>
  <si>
    <t>NTPC Gadarwara Super Thermal Power Plant Stage-I</t>
  </si>
  <si>
    <t>HIRIYUR_OSTROKANNADA</t>
  </si>
  <si>
    <t>AYANA RENEWABLE POWER SIX PRIVATE LIMITED</t>
  </si>
  <si>
    <t>NTPC Khargone Super Thermal Power Plant</t>
  </si>
  <si>
    <t>Simhardi Stage-1</t>
  </si>
  <si>
    <t>Adani Solar Energy Jaisalmer Four Private Limited SOLAR</t>
  </si>
  <si>
    <t>ReNew Surya Roshni Pvt Ltd</t>
  </si>
  <si>
    <t>OSTRO Energy Private Limited</t>
  </si>
  <si>
    <t>Renew Power Limited SECI-II</t>
  </si>
  <si>
    <t>ADANI HYBRID WIND ENERGY JAILSALMER ONE LTD</t>
  </si>
  <si>
    <t>NTPC Mauda Super Thermal Power Station</t>
  </si>
  <si>
    <t>NTPC Solapur Thermal Power Station Stage-1</t>
  </si>
  <si>
    <t>Alfanar Energy Private Limited</t>
  </si>
  <si>
    <t>NTPC North Karanpura STPS</t>
  </si>
  <si>
    <t>NTPC Farakka</t>
  </si>
  <si>
    <t>Mytrah, Tuticorin</t>
  </si>
  <si>
    <t>Apraava Energy Private Limited (AEPL)</t>
  </si>
  <si>
    <t>NPCIL Kakrapar Atomic Power Plant</t>
  </si>
  <si>
    <t>JSW Renew Energy Limited Savalaperi infirm</t>
  </si>
  <si>
    <t>Chandigarh</t>
  </si>
  <si>
    <t>Moser Baer Power (MB Power) MP Limited</t>
  </si>
  <si>
    <t>TPCL Mundra Thermal Power Station (formerly CGPL)</t>
  </si>
  <si>
    <t>NTPC Mauda Super Thermal Power Station Stage 2</t>
  </si>
  <si>
    <t>Semcorp Energy India  Limited_Project-2(SGPL)</t>
  </si>
  <si>
    <t>BALCO_CTU</t>
  </si>
  <si>
    <t>DADRI TPS#2</t>
  </si>
  <si>
    <t>Athena Jaipur Solar Power Pvt. Ltd.</t>
  </si>
  <si>
    <t>Jhabua</t>
  </si>
  <si>
    <t>NTPC Vindhyachal Super Thermal Power Station Stage 2</t>
  </si>
  <si>
    <t>Goa</t>
  </si>
  <si>
    <t>Netra Wind Private Limited</t>
  </si>
  <si>
    <t>Sipat Stage 2</t>
  </si>
  <si>
    <t>NLC Tamli Nadu Power Ltd</t>
  </si>
  <si>
    <t>JPNIGRIE (JNSTPP)</t>
  </si>
  <si>
    <t>Masaya Solar Energy Private Limited</t>
  </si>
  <si>
    <t>UNCHAHAR 2</t>
  </si>
  <si>
    <t>Azure Power Forty Three Private Limited</t>
  </si>
  <si>
    <t>ADANI HYBRID ENERGY JAILSALMER THREE LTD (Wind ONLY)</t>
  </si>
  <si>
    <t>Korba Super Thermal Power Station Stage I&amp;II</t>
  </si>
  <si>
    <t>Ramagundam stage 3</t>
  </si>
  <si>
    <t>UNCHAHAR 1</t>
  </si>
  <si>
    <t>PVG_Tata Power Renewable Energy Limited</t>
  </si>
  <si>
    <t>ADANI HYBRID ENERGY JAILSALMER TWO LTD wind</t>
  </si>
  <si>
    <t>SIKKIM Beneficiary</t>
  </si>
  <si>
    <t>Jindal Power Ltd. Stage-2</t>
  </si>
  <si>
    <t>Bongaigaon TPP(NTPC)</t>
  </si>
  <si>
    <t>Ayana, NPKUNTA</t>
  </si>
  <si>
    <t>DP Power</t>
  </si>
  <si>
    <t>Jindal Power Ltd.</t>
  </si>
  <si>
    <t>NLCII Stage 2</t>
  </si>
  <si>
    <t>ADYAH SOLAR ENERGY PRIVATE LIMITED</t>
  </si>
  <si>
    <t xml:space="preserve">Arinsun Clean Energy Private Ltd </t>
  </si>
  <si>
    <t>Darlipali Super Thermal Power Station</t>
  </si>
  <si>
    <t>Adani NPKUNTA_SOLAR</t>
  </si>
  <si>
    <t>COASTAL ENERGEN PVT LTD</t>
  </si>
  <si>
    <t>NTPC ETTAYAPURAM SOLAR PLANT</t>
  </si>
  <si>
    <t>Dadar &amp; Nagar Haveli, Daman &amp; Diu</t>
  </si>
  <si>
    <t>Ananthapuramu (Sprng) Ultra Mega Solar Park</t>
  </si>
  <si>
    <t>NTPC Lara</t>
  </si>
  <si>
    <t>ADANI HYBRID ENERGY JAILSALMER ONE LTD (SOLAR ONLY)</t>
  </si>
  <si>
    <t>ADANI HYBRID ENERGY JAILSALMER THREE LTD (SOLAR ONLY)</t>
  </si>
  <si>
    <t>Torrent Solargen Ltd (Torrent Power Ltd)</t>
  </si>
  <si>
    <t>Tehri Hydro</t>
  </si>
  <si>
    <t>NTPC Vindhyachal Super Thermal Power Station Stage I</t>
  </si>
  <si>
    <t>Talcher stage 1</t>
  </si>
  <si>
    <t>ACB (India) Ltd.</t>
  </si>
  <si>
    <t>Renew Sun wave Pvt. Ltd. Fatehgarh2</t>
  </si>
  <si>
    <t>Adani Solar Energy Jaisalmer Two Private Limited</t>
  </si>
  <si>
    <t>NTPC Vindhyachal Super Thermal Power Station Stage 3</t>
  </si>
  <si>
    <t>DADRI TPS#1</t>
  </si>
  <si>
    <t>Azure Power Forty One Private Limited</t>
  </si>
  <si>
    <t>NTPC Vindhyachal Super Thermal Power Station Stage 4</t>
  </si>
  <si>
    <t>ADANI HYBRID ENERGY JAILSALMER TWO LTD (SOLAR ONLY)</t>
  </si>
  <si>
    <t>Avaada Sustainable RJProject Private Limited</t>
  </si>
  <si>
    <t>NLCTSII EXPANSION 2</t>
  </si>
  <si>
    <t>Bangladesh</t>
  </si>
  <si>
    <t>Fortum Solar</t>
  </si>
  <si>
    <t>BRBCL_NABINAGAR</t>
  </si>
  <si>
    <t>ABC RENEWABLE ENERGY PRIVATE LIMITED</t>
  </si>
  <si>
    <t>ADANI SOLAR ENERGY KA NINE PRIVATE LIMITED</t>
  </si>
  <si>
    <t>Mega Suryaurja Pvt Ltd</t>
  </si>
  <si>
    <t>ACME Heergarh Powertech Private Limited</t>
  </si>
  <si>
    <t>Dhariwal Infrastructure</t>
  </si>
  <si>
    <t>ReNew Solar Urja Pvt Ltd</t>
  </si>
  <si>
    <t>NEW NEYVELI THERMAL POWER PALNT</t>
  </si>
  <si>
    <t>Sasan Utlra Mega Power Project</t>
  </si>
  <si>
    <t>NLCII Stage 1</t>
  </si>
  <si>
    <t>ELECTRO SOLAIRE PVT. LTD.</t>
  </si>
  <si>
    <t>NTPC RAMAGUNDAM FLOATING SOLAR PLANT</t>
  </si>
  <si>
    <t>NTPC, NPKunta</t>
  </si>
  <si>
    <t>RISING SUN ENENRGY PVT LIMITED</t>
  </si>
  <si>
    <t>Karacham Wangtoo</t>
  </si>
  <si>
    <t>Avaada RJHN Private Limited</t>
  </si>
  <si>
    <t>Eden Renewable Cite Private Limited</t>
  </si>
  <si>
    <t>Avaada Solar, Pavagada</t>
  </si>
  <si>
    <t>PARAMPUJYA SOALR ENERGY PVT LTD</t>
  </si>
  <si>
    <t>NTPC Vindhyachal Super Thermal Power Station Stage 5</t>
  </si>
  <si>
    <t>JSW RENEW ENERGY TWO LIMITED (KARUR)</t>
  </si>
  <si>
    <t>Adani Power Limited - Raipur TPP</t>
  </si>
  <si>
    <t>GMR Warora Energy Ltd.</t>
  </si>
  <si>
    <t>Korba Super Thermal Power Station Stage III</t>
  </si>
  <si>
    <t>Avaada solarize</t>
  </si>
  <si>
    <t>AMP Energy Green Five Private Limited</t>
  </si>
  <si>
    <t>Chuzachen</t>
  </si>
  <si>
    <t>Farakka stage 3</t>
  </si>
  <si>
    <t>SKS Power</t>
  </si>
  <si>
    <t>KSK mahanadi</t>
  </si>
  <si>
    <t>LANCO AMARKANTAK</t>
  </si>
  <si>
    <t>Adhunik Power &amp; Natural Resources Ltd</t>
  </si>
  <si>
    <t>Mejia Thermal Power station stage 2</t>
  </si>
  <si>
    <t>RAP-C</t>
  </si>
  <si>
    <t>Azure Power Pavagada</t>
  </si>
  <si>
    <t>ILFS</t>
  </si>
  <si>
    <t>Railways</t>
  </si>
  <si>
    <t>GRT Jewellers (India) Private Limited_GRTJIPL</t>
  </si>
  <si>
    <t>Fortum finsurya</t>
  </si>
  <si>
    <t>Powerica</t>
  </si>
  <si>
    <t>Pondichery</t>
  </si>
  <si>
    <t>DGEN Mega Power Project</t>
  </si>
  <si>
    <t>Ranganadi HEP</t>
  </si>
  <si>
    <t>RAP-B</t>
  </si>
  <si>
    <t>TATA, Npkunta</t>
  </si>
  <si>
    <t>TATA POWER RENEWABLE ENERGY LTD, Radhanesda</t>
  </si>
  <si>
    <t>Koldam Hydro Power</t>
  </si>
  <si>
    <t>Gujarat State Electricity Corporation Limited phase-2</t>
  </si>
  <si>
    <t>DHAULIGANGA HEP</t>
  </si>
  <si>
    <t>NTPC Kawas Solar</t>
  </si>
  <si>
    <t>SALAL Hydro</t>
  </si>
  <si>
    <t>GUJARAT INDUSTRIES POWER COMPANY LTD</t>
  </si>
  <si>
    <t>Ratnagiri Gas and Power PVT Limited</t>
  </si>
  <si>
    <t>Auraiya Solar</t>
  </si>
  <si>
    <t>Renew Power pavagada</t>
  </si>
  <si>
    <t>Assam Gas Based Power Plant(Kathalguri)</t>
  </si>
  <si>
    <t>Chamera 3</t>
  </si>
  <si>
    <t>TRN Energy</t>
  </si>
  <si>
    <t>Athena Hisar Solar Power Pvt. Ltd</t>
  </si>
  <si>
    <t>Sherisha Rooftop Solar SPV Four Private Limited</t>
  </si>
  <si>
    <t>Railways ER</t>
  </si>
  <si>
    <t>NTPC Kawas Gas Plant</t>
  </si>
  <si>
    <t>Yarrow, Pavagada</t>
  </si>
  <si>
    <t>Athena Karnal Solar Power Pvt. Ltd</t>
  </si>
  <si>
    <t>KREDL, Pavagada</t>
  </si>
  <si>
    <t>Chamera 1</t>
  </si>
  <si>
    <t>INDIGRID SOLAR-I (AP) PRIVATE LIMITED</t>
  </si>
  <si>
    <t>Sewa 2 Hydro Power</t>
  </si>
  <si>
    <t>Athena Bhiwadi Solar Power Pvt. Ltd</t>
  </si>
  <si>
    <t>NTPC Jhanor-Gandhar Gas Power plant</t>
  </si>
  <si>
    <t>PVG_AMPLUS_PAVAGADA</t>
  </si>
  <si>
    <t>NAPTHA JHAKRI HEP</t>
  </si>
  <si>
    <t>PVG_AMPLUS_TUMKUR</t>
  </si>
  <si>
    <t>Kopili HEP</t>
  </si>
  <si>
    <t>RKM Power</t>
  </si>
  <si>
    <t>INDIGRID SOLAR-II (AP) PRIVATE LIMITED</t>
  </si>
  <si>
    <t>Adani Solar Energy Four Private Limited</t>
  </si>
  <si>
    <t>TANAKPUR</t>
  </si>
  <si>
    <t>Dehar Hydro</t>
  </si>
  <si>
    <t>Agartala Gas Turbine Power Plant</t>
  </si>
  <si>
    <t>BHAKRA</t>
  </si>
  <si>
    <t>Kishanganga HEP</t>
  </si>
  <si>
    <t>Simhadari Floating Solar</t>
  </si>
  <si>
    <t>Sorang HEP</t>
  </si>
  <si>
    <t>AD hydro power</t>
  </si>
  <si>
    <t>Koteshwar hps</t>
  </si>
  <si>
    <t>Loktak HEP</t>
  </si>
  <si>
    <t>SIMHAPURI(SEPL)</t>
  </si>
  <si>
    <t>Gujarat State Electricity Corporation Limited, Radhanesda</t>
  </si>
  <si>
    <t>Singrauli Solar</t>
  </si>
  <si>
    <t>Tashiding Hydro Power</t>
  </si>
  <si>
    <t>Jindal Steel &amp; power Ltd. (Dangamahua CPP)</t>
  </si>
  <si>
    <t>DULHASTI Hydro power</t>
  </si>
  <si>
    <t>Jorethang Loop Hydro Electric Project</t>
  </si>
  <si>
    <t>Bairasuil Hydro Power</t>
  </si>
  <si>
    <t>Unchahar Solar</t>
  </si>
  <si>
    <t>Rongnichu Hydro Electric Project</t>
  </si>
  <si>
    <t>RANGIT</t>
  </si>
  <si>
    <t>Lanco Budhil</t>
  </si>
  <si>
    <t>Parbati 3</t>
  </si>
  <si>
    <t>Pong Hydro Power</t>
  </si>
  <si>
    <t>Talcher Solar</t>
  </si>
  <si>
    <t>Kameng HEP</t>
  </si>
  <si>
    <t>Rampur Hydro</t>
  </si>
  <si>
    <t>Powergrid HVDC</t>
  </si>
  <si>
    <t>Dadri Solar</t>
  </si>
  <si>
    <t>Doyang HEP</t>
  </si>
  <si>
    <t>Pare_HEP</t>
  </si>
  <si>
    <t>Chamera 2</t>
  </si>
  <si>
    <t>Power grid HVDC</t>
  </si>
  <si>
    <t>NTPC_KUDGI</t>
  </si>
  <si>
    <t>Telangana super thermal power plant</t>
  </si>
  <si>
    <t>Tuticorin_JSWRenew_W_Infirm</t>
  </si>
  <si>
    <t>Simhardi Stage-2</t>
  </si>
  <si>
    <t>ReNew Surya Ojas Private Limited koppal</t>
  </si>
  <si>
    <t>Talcher stage 2</t>
  </si>
  <si>
    <t>Vallur Thermal Power Station</t>
  </si>
  <si>
    <t>NTPC Rihand stage 2</t>
  </si>
  <si>
    <t>Rihand Stage 3</t>
  </si>
  <si>
    <t xml:space="preserve">NLC Expansion </t>
  </si>
  <si>
    <t>Rihand Stage 1</t>
  </si>
  <si>
    <t>Meenakshi Energy Limited</t>
  </si>
  <si>
    <t>Unchahar stage 3</t>
  </si>
  <si>
    <t>IRCON RENEWABLE POWER LIMITED_PAVAGADA</t>
  </si>
  <si>
    <t>Kopili-2 HEP</t>
  </si>
  <si>
    <t>Total volume of net short-term transactions of electricity*</t>
  </si>
  <si>
    <t>* Total volume of net short-term transactions of electricity includes net of transactions of electricity through bilateral and power exchanges</t>
  </si>
  <si>
    <t>JUNIPER GREEN COSMIC PRIVATE LIMITED</t>
  </si>
  <si>
    <t>Serentica Renewables India 5 Private Limited</t>
  </si>
  <si>
    <t>IRCON RENEWABLE POWER LIMITED</t>
  </si>
  <si>
    <t>ADANI GREEN ENERGY TWENTY FIVE LIMITED</t>
  </si>
  <si>
    <t>NTPC ANTA SOLAR PV STATION</t>
  </si>
  <si>
    <t>SRI5PL_BKN2</t>
  </si>
  <si>
    <t>Lanco Kondapalli Power Ltd</t>
  </si>
  <si>
    <t>DIKCHU</t>
  </si>
  <si>
    <t>Reliance Industries Limited Jamnagar</t>
  </si>
  <si>
    <t>Jindal India Power Limited</t>
  </si>
  <si>
    <t>Dikchu Hydro Electric Project (Sneha Kinetic Power Projects Pvt. Ltd.)</t>
  </si>
  <si>
    <t>Druk Green Power Corporation Limited (DGPCL-Bhutan)</t>
  </si>
  <si>
    <t>KHURJA STPP</t>
  </si>
  <si>
    <t>Transition Sustainable Energy Services One Private Limited</t>
  </si>
  <si>
    <t>LANCO AMARKANTAK POWER LIMITED</t>
  </si>
  <si>
    <t>Gandhar</t>
  </si>
  <si>
    <t>RKM_POWER</t>
  </si>
  <si>
    <r>
      <t xml:space="preserve">Volume of electricity that could not be cleared and hence not scheduled because of congestion (MUs) </t>
    </r>
    <r>
      <rPr>
        <sz val="10"/>
        <rFont val="Times New Roman"/>
        <family val="1"/>
      </rPr>
      <t>*</t>
    </r>
  </si>
  <si>
    <t>Volume of electricity that could not be cleared and hence not scheduled as % to Unconstrained Cleared Volume</t>
  </si>
  <si>
    <t>Powerpulse Trading Solutions Ltd.</t>
  </si>
  <si>
    <t>ADANI RENEWABLE ENERGY HOLDING FOUR LIMITED_PSS-1</t>
  </si>
  <si>
    <t>Adani Green Energy Twenty Five B Limited_PSS-2</t>
  </si>
  <si>
    <t>Adani Green Energy Twenty Five A Limited_PSS-2</t>
  </si>
  <si>
    <t>ADANI RENEWABLE ENERGY FIFTY FIVE LIMITED_PSS-3 (162.5 MW Hybrid Solar of 187.5MW HPD)</t>
  </si>
  <si>
    <t>ADANI RENEWABLE ENERGY FORTY ONE LIMITED_PSS-3</t>
  </si>
  <si>
    <t>Adani Green Energy Twenty Six B Limited_PSS-2</t>
  </si>
  <si>
    <t>AMBUJA CEMENTS LIMITED_PSS3</t>
  </si>
  <si>
    <t>Adani Green Energy Twenty Four A Limited_PSS-3</t>
  </si>
  <si>
    <t>Adani Renewable Energy Forty Eight Limited (Wind)_PSS-9</t>
  </si>
  <si>
    <t>ADANI GREEN ENERGY TWENTY SIX A LIMITED_PSS-3</t>
  </si>
  <si>
    <t>ADANI RENEWABLE ENERGY FIFTY FIVE LIMITED_PSS3 (25 MW Hybrid Solar of 25 MW of 187.5MW HPD)</t>
  </si>
  <si>
    <t>ADANI RENEWABLE ENERGY FIFTY FIVE LIMITED_PSS3 (20.8 MW Hybrid Wind of 25 MW of 187.5MW HPD)</t>
  </si>
  <si>
    <t>Tashiding HEP, Shiga Energy Private Limited</t>
  </si>
  <si>
    <t>KSK MAHANADI POWER COMPANY LIMITED</t>
  </si>
  <si>
    <t>NEA - Bihar STU</t>
  </si>
  <si>
    <t>Volume of Sale (MU)</t>
  </si>
  <si>
    <t>Volume of Purchase (MU)</t>
  </si>
  <si>
    <t>Volume of Under drawal/ Over injection (MU)</t>
  </si>
  <si>
    <t>Volume of Over drawal/ Under Injection (MU)</t>
  </si>
  <si>
    <t>ADANI GREEN ENERGY TWENTY FOUR LIMITED</t>
  </si>
  <si>
    <t>ADANI PORTS AND SPECIAL ECONOMIC ZONE LIMITED (PSS-3)</t>
  </si>
  <si>
    <t>NEA - UP STU</t>
  </si>
  <si>
    <t>AM GREEN ENERGY PRIVATE LIMITED Wind</t>
  </si>
  <si>
    <t>MEENAKSHI ENERGY LIMITED</t>
  </si>
  <si>
    <t>ReNew Surya Roshni Private Limited_Gadag</t>
  </si>
  <si>
    <t>Transition Cleantech Services Private Limited</t>
  </si>
  <si>
    <t>ADANI HYBRID SOLAR ENERGY JAISALMER FOUR LIMITED</t>
  </si>
  <si>
    <t>ADANI HYBRID WIND ENERGY JAISALMER FOUR LIMITED</t>
  </si>
  <si>
    <t>THAR SURYA 1 PRIVATE LIMITED</t>
  </si>
  <si>
    <t>TATA POWER GREEN ENERGY LIMITED</t>
  </si>
  <si>
    <t>TATA POWER Renewable Energy Limited (CHHAYAN)</t>
  </si>
  <si>
    <t>SB Energy Six Private Limited</t>
  </si>
  <si>
    <t>RENEW SURYA VIHAAN PRIVATE LIMITED</t>
  </si>
  <si>
    <t>AVAADA SUNRAYS ENERGY PRIVATE LIMITED</t>
  </si>
  <si>
    <t>SINGRAULI SOLAR</t>
  </si>
  <si>
    <t>UNCHAHAR SOLAR</t>
  </si>
  <si>
    <t>DADRI_SOLAR</t>
  </si>
  <si>
    <t>SEMBCORP GREEN INFRA PRIVATE LIMITED</t>
  </si>
  <si>
    <t>Market Segment →</t>
  </si>
  <si>
    <t>AMP Energy Green Four Private Limited</t>
  </si>
  <si>
    <t>ADANI RENEWABLE ENERGY FIFTY SEVEN LIMITED_PSS13</t>
  </si>
  <si>
    <t>ADANI RENEWABLE ENERGY FIFTY SIX LIMITED_PSS9</t>
  </si>
  <si>
    <t>ADANI RENEWABLE ENERGY FORTY ONE LIMITED_PSS13</t>
  </si>
  <si>
    <t>AM GREEN ENERGY PRIVATE LIMITED Solar</t>
  </si>
  <si>
    <t>Chuzachen HEP</t>
  </si>
  <si>
    <t>IRCON RENEWABLE POWER LIMITED Infirm</t>
  </si>
  <si>
    <t>AM GREEN ENERGY PRIVATE LIMITED_SOLAR</t>
  </si>
  <si>
    <t>GADAG_VENA_S</t>
  </si>
  <si>
    <t>Renew Surya Roshni Pvt Ltd_GADAG_PS</t>
  </si>
  <si>
    <t>Azure Npkunta</t>
  </si>
  <si>
    <t>ADANI RENEWABLE ENERGY FIFTY SIX LIMITED_PSS4</t>
  </si>
  <si>
    <t>ADANI GREEN ENERGY TWENTY FIVE LIMITED_infirm</t>
  </si>
  <si>
    <t>ADANI RENEWABLE ENERGY FIFTY SEVEN LIMITED_PSS13_infirm</t>
  </si>
  <si>
    <t>ADANI GREEN ENERGY TWENTY FOUR LIMITED_PSS4</t>
  </si>
  <si>
    <t>ADANI RENEWABLE ENERGY FORTY ONE LIMITED_PSS4</t>
  </si>
  <si>
    <t>JUNIPER NIRJARA ENERGY PRIVATE LIMITED</t>
  </si>
  <si>
    <t>AMBUJA CEMENTS LIMITED_PSS4_Hybrid Wind</t>
  </si>
  <si>
    <t>RENEW GREEN (MHS ONE) PRIVATE LIMITED_SOLAR_HYBRID</t>
  </si>
  <si>
    <t>NTPC BARH Stage I</t>
  </si>
  <si>
    <t>Adani Ports and Special Economic Zone Limited_PSS4_Wind</t>
  </si>
  <si>
    <t>JUNIPER NIRJARA ENERGY PRIVATE LIMITED_Infirm</t>
  </si>
  <si>
    <t>NTPC REL Shahjapur RUMS MP unit-1</t>
  </si>
  <si>
    <t>Volume of electricity that could not be cleared and hence not scheduled because of reasons other than congestion (MUs)</t>
  </si>
  <si>
    <t>Nokh Solar PV Project</t>
  </si>
  <si>
    <t>JSW RENEW ENERGY LIMITED KARUR</t>
  </si>
  <si>
    <t>TEHRIPSP</t>
  </si>
  <si>
    <t>MANIKARAN_BHUJ1_QCA</t>
  </si>
  <si>
    <t>AREH5L_KHAVDAPS1_QCA</t>
  </si>
  <si>
    <t>MANIKARAN_BHUJ2_QCA</t>
  </si>
  <si>
    <t>GoHP_PARBATI2</t>
  </si>
  <si>
    <t>AMNSIL_WR_State</t>
  </si>
  <si>
    <t>ADANI HYBRID ENERGY JAISALMER FIVE LIMITED_PSS5_Solar</t>
  </si>
  <si>
    <t>ADANI RENEWABLE ENERGY FORTY FIVE LIMITED_PSS5</t>
  </si>
  <si>
    <t>Adani Renewable Energy Fifty Six Limited_PSS10</t>
  </si>
  <si>
    <t>DGEN MEGA POWER PROJECT</t>
  </si>
  <si>
    <t>Lanco Kondapalli Power Limited STG2</t>
  </si>
  <si>
    <t>NLC INDIA LIMITED THERMAL POWER STATION II STAGE II</t>
  </si>
  <si>
    <t>ORISSA ALLOY STEEL PRIVATE LIMITED</t>
  </si>
  <si>
    <t>ANTA</t>
  </si>
  <si>
    <t>AURAIYA</t>
  </si>
  <si>
    <t>NTPC KOLDAM</t>
  </si>
  <si>
    <t>NTPC JhanorGandhar GPS RLNG</t>
  </si>
  <si>
    <t>NTPC ANTA GPS  RLNG</t>
  </si>
  <si>
    <t>NTPC Kawas GPS RLNG</t>
  </si>
  <si>
    <t>NTPC AURAIYA  GPS RLNG</t>
  </si>
  <si>
    <t>Nathpa Jhakri HPS</t>
  </si>
  <si>
    <t>Sembcorp Energy India Limited Project II</t>
  </si>
  <si>
    <t>Ratnagiri Gas and Power Private Limited-LTRLNG</t>
  </si>
  <si>
    <t>DADRI</t>
  </si>
  <si>
    <t>SEMBCORP ENERGY INDIA LIMITED</t>
  </si>
  <si>
    <t>Manikaran_QCA_FTG1</t>
  </si>
  <si>
    <t>Emsys_QCA_BKN1_IMPORT</t>
  </si>
  <si>
    <t>Adani Remewable Energy Holding 5 Ltd</t>
  </si>
  <si>
    <t>Emsys_QCA_BDL1_IMPORT</t>
  </si>
  <si>
    <t>Manikaran_QCA_FTG3</t>
  </si>
  <si>
    <t>Neemba Solar Plant Renew Surya Vihaan Private Limited(NSPRVPL)</t>
  </si>
  <si>
    <t>SJVN GREEN ENERGY LIMITED</t>
  </si>
  <si>
    <t>Renew Surya Jyoti Private Limited</t>
  </si>
  <si>
    <t>Baba Atomic research Centre</t>
  </si>
  <si>
    <t>Reliance Industries Jamnagar</t>
  </si>
  <si>
    <t>VEDANTA</t>
  </si>
  <si>
    <t>SIMHAPURI ENERGY LIMITED</t>
  </si>
  <si>
    <t>JUNIPER GREEN COSMIC PRIVATE LIMITED_INFIRM</t>
  </si>
  <si>
    <t>ADANI RENEWABLE ENERGY HOLDING FOUR LIMITED</t>
  </si>
  <si>
    <t>VENA ENERGY VIDYUTH PRIVATE LIMITED_INFIRM</t>
  </si>
  <si>
    <t>RENEW SURYA OJAS PRIVATE LIMITED_INFIRM</t>
  </si>
  <si>
    <t>Nikachhu Hydropower Project</t>
  </si>
  <si>
    <t>Basochhu Hydropower Plant Bhutan</t>
  </si>
  <si>
    <t>SEMBCORP GREEN INFRA PRIVATE LIMITED (INFIRM)</t>
  </si>
  <si>
    <t>Ayana Renewable Power Three Private Limited Infirm</t>
  </si>
  <si>
    <t>VENA ENERGY VIDYUTH PRIVATE LIMITED_SOLAR_INFIRM</t>
  </si>
  <si>
    <t>Jindal India Thermal Power Limited</t>
  </si>
  <si>
    <t>ADANI RENEWABLE ENERGY FIFTY FIVE LIMITED_PSS3_infirm (162.5 MW Hybrid Solar of 187.5MW HPD)</t>
  </si>
  <si>
    <t>Adani Green Energy Twenty Five A Limited_Infirm</t>
  </si>
  <si>
    <t>ADANI SOLAR ENERGY RJ TWO PRIVATE LIMITED (infirm)</t>
  </si>
  <si>
    <t>2X600 VEDANTA LIMITED Chhattisgarh Power Plant</t>
  </si>
  <si>
    <t>ABC Renewable Energy (RJ-01) Private Limited</t>
  </si>
  <si>
    <t>ADANI HYBRID ENERGY JAISALMER FOUR LIMITED AHS</t>
  </si>
  <si>
    <t>ADANI HYBRID ENERGY JAISALMER FOUR LIMITED AHW</t>
  </si>
  <si>
    <t>ADANI HYBRID ENERGY JAISALMER FOUR LIMITED APS</t>
  </si>
  <si>
    <t>ADANI HYBRID ENERGY JAISALMER ONE LIMITED AHS</t>
  </si>
  <si>
    <t>ADANI HYBRID ENERGY JAISALMER ONE LIMITED AHW</t>
  </si>
  <si>
    <t>ADANI HYBRID ENERGY JAISALMER ONE LIMITED APS</t>
  </si>
  <si>
    <t>ADANI HYBRID ENERGY JAISALMER THREE LIMITED AHS</t>
  </si>
  <si>
    <t>ADANI HYBRID ENERGY JAISALMER THREE LIMITED AHW</t>
  </si>
  <si>
    <t>ADANI HYBRID ENERGY JAISALMER THREE LIMITED APS</t>
  </si>
  <si>
    <t>ADANI HYBRID ENERGY JAISALMER TWO LIMITED AHS</t>
  </si>
  <si>
    <t>Adani Hybrid Energy Jaisalmer Two Limited AHW</t>
  </si>
  <si>
    <t>ADANI HYBRID ENERGY JAISALMER TWO LIMITED APS</t>
  </si>
  <si>
    <t>ADANI SOLAR ENERGY JAISALMER ONE PRIVATE LIMITED AHS</t>
  </si>
  <si>
    <t>ADANI SOLAR ENERGY JAISALMER ONE PRIVATE LIMITED AHW</t>
  </si>
  <si>
    <t>ADANI SOLAR ENERGY RJ TWO PRIVATE LIMITED(Phalodi)</t>
  </si>
  <si>
    <t>ADANI WIND ENERGY KUTCHH FIVE LIMITED</t>
  </si>
  <si>
    <t>Adyah Solar Energy Private Limited</t>
  </si>
  <si>
    <t>ALTRA XERGI POWER PRIVATE LIMITED</t>
  </si>
  <si>
    <t>AVAADA SUNSHINE ENERGY PRIVATE LIMITED_Infirm</t>
  </si>
  <si>
    <t>AYANA RENEWABLE POWER ONE PRIVATE LIMITED</t>
  </si>
  <si>
    <t>Ayana Renewable Power Six Private Limited</t>
  </si>
  <si>
    <t>AZURE POWER MAPLE PRIVATE LIMITED</t>
  </si>
  <si>
    <t>BAIRASIUL POWER STATION</t>
  </si>
  <si>
    <t>BANGLADESH POWER DEVELOPMENT BOARD</t>
  </si>
  <si>
    <t>BEEMPOW ENERGY PRIVATE LIMITED_INFIRM</t>
  </si>
  <si>
    <t>Budhil HEP</t>
  </si>
  <si>
    <t>CHAMERA I  POWER STATION</t>
  </si>
  <si>
    <t>CHAMERA II  POWER STATION</t>
  </si>
  <si>
    <t>CHAMERA III  POWER STATION</t>
  </si>
  <si>
    <t>Chilime Hydro Power Project NEPAL ELECTRICITY AUTHORITY</t>
  </si>
  <si>
    <t>Clean Solar Power (Jodhpur) Private Limited</t>
  </si>
  <si>
    <t>Dadra and Nagar Haveli (UT)</t>
  </si>
  <si>
    <t>Daman and Diu (UT)</t>
  </si>
  <si>
    <t>DANS ENERGY PRIVATE LIMITED</t>
  </si>
  <si>
    <t>DEVIGHAT NEPAL ELECTRICITY AUTHORITY</t>
  </si>
  <si>
    <t>DHARIWAL INFRASTRUCTURE LIMITED, CTU</t>
  </si>
  <si>
    <t>DHAULIGANGA POWER STATION</t>
  </si>
  <si>
    <t>Doyang HPS, NEEPCO</t>
  </si>
  <si>
    <t>Dudhkunda Khola Hydropower Project</t>
  </si>
  <si>
    <t>DULHASTI POWER STATION</t>
  </si>
  <si>
    <t>ESSAR POWER M P LIMITED</t>
  </si>
  <si>
    <t>Gati Chuzachen HEP</t>
  </si>
  <si>
    <t>GREENKO BUDHIL HYDRO POWER PRIVATE LIMITED</t>
  </si>
  <si>
    <t>JSW HYDRO ENERGY LIMITED</t>
  </si>
  <si>
    <t>JSW RENEW ENERGY LIMITED</t>
  </si>
  <si>
    <t>JSW RENEW ENERGY LIMITED INFIRM</t>
  </si>
  <si>
    <t>JSW RENEW ENERGY TWO LIMITED</t>
  </si>
  <si>
    <t>JSW RENEW ENERGY TWO LIMITED INFIRM</t>
  </si>
  <si>
    <t>JSW RENEW ENERGY TWO LIMITED INFIRM (KARUR)</t>
  </si>
  <si>
    <t>Kabeli B-1 Hydro Power Project NEPAL ELECTRICITY AUTHORITY</t>
  </si>
  <si>
    <t>KALI GANDAKI NEPAL ELECTRICITY AUTHORITY</t>
  </si>
  <si>
    <t>KARNATAKA RENEWABLE ENERGY DEVELOPMENT LIMITED PAVAGADA</t>
  </si>
  <si>
    <t>KISHANGANGA POWER STATION</t>
  </si>
  <si>
    <t>Kolyat Solar PV Project (Shambu ki Burj )</t>
  </si>
  <si>
    <t>Kolyat Solar PV Project (Shambu ki Burj)</t>
  </si>
  <si>
    <t>Kopili 1 IN</t>
  </si>
  <si>
    <t>Kopili 2 IN</t>
  </si>
  <si>
    <t>Kopili Power Station NEEPCO</t>
  </si>
  <si>
    <t>Koteshwar HEP</t>
  </si>
  <si>
    <t>LIKHU-iV NEA</t>
  </si>
  <si>
    <t>LOKTAK POWER STATION</t>
  </si>
  <si>
    <t>Lower Modi Hydro Power Project NEPAL ELECTRICITY AUTHORITY</t>
  </si>
  <si>
    <t>MARSYANGDI NEPAL ELECTRICITY AUTHORITY</t>
  </si>
  <si>
    <t>MASAYA SOLAR ENERGY PRIVATE LIMITED</t>
  </si>
  <si>
    <t>MAYA KHOLA HYDRO POWER PROJECT</t>
  </si>
  <si>
    <t>MEGA SURYAURJA PRIVATE LIMITED</t>
  </si>
  <si>
    <t>Modi Khola Hydropower Project</t>
  </si>
  <si>
    <t>NEA Likhu-1 hydropower project</t>
  </si>
  <si>
    <t>NEA Likhu-2 Hydropower Project</t>
  </si>
  <si>
    <t>NEA Nepal Dordi Khola Hydropower Project</t>
  </si>
  <si>
    <t>NEA Nepal Solu Khola (Dudhkoshi) Hydropower Project</t>
  </si>
  <si>
    <t>NEA Nepal Upper Balephi A Hydropower Project1</t>
  </si>
  <si>
    <t>NEA Nepal Upper Chameliya Hydropower Project</t>
  </si>
  <si>
    <t>NEA Nepal Upper Dordi A Hydropower Project</t>
  </si>
  <si>
    <t>NEA Nepal Upper Kalangagad Hydropower Project</t>
  </si>
  <si>
    <t>NEA Nepal Upper Kalangagad Hydropower Project new</t>
  </si>
  <si>
    <t>NEPAL ELECTRICITY AUTHORITY-MIDDLE MARSYANGDI</t>
  </si>
  <si>
    <t>NGEL Devikoot Solar PV station</t>
  </si>
  <si>
    <t>NGEL NOKHRA Solar PV</t>
  </si>
  <si>
    <t>NPCIL KAKRAPAR ATOMIC POWER STATION UNIT 4 INFIRM</t>
  </si>
  <si>
    <t>NPCIL KAKRAPAR ATOMIC POWER STATION UNITS 3 &amp; 4</t>
  </si>
  <si>
    <t>NTPC  Jhanor Gandhar GPS_COMGAS</t>
  </si>
  <si>
    <t>NTPC ANTA  GPS LF</t>
  </si>
  <si>
    <t>NTPC ANTA  GPS Spot RF</t>
  </si>
  <si>
    <t>NTPC Anta Solar</t>
  </si>
  <si>
    <t>NTPC AURAIYA GPS</t>
  </si>
  <si>
    <t>NTPC AURAIYA GPS LF</t>
  </si>
  <si>
    <t>NTPC AURAIYA GPS Spot RF</t>
  </si>
  <si>
    <t>NTPC BARH1 Unit 2</t>
  </si>
  <si>
    <t>NTPC DADRI GPS RLNG</t>
  </si>
  <si>
    <t>NTPC DADRI GPS Spot RF</t>
  </si>
  <si>
    <t>NTPC Devikoot Solar PV station</t>
  </si>
  <si>
    <t>NTPC Ettayapuram Solar PV</t>
  </si>
  <si>
    <t>NTPC Kawas GPS_COMGAS</t>
  </si>
  <si>
    <t>NTPC Kawas Solar PV</t>
  </si>
  <si>
    <t>NTPC NOKHRA Solar  PV</t>
  </si>
  <si>
    <t>NTPC NOKHRA Solar PV</t>
  </si>
  <si>
    <t>NTPC North Karanpura  STPS infirm ( UNIT # 2 )</t>
  </si>
  <si>
    <t>Ostro Energy Private Limited</t>
  </si>
  <si>
    <t>PARAMPUJYA SOLAR ENERGY PRIVATE LIMITED</t>
  </si>
  <si>
    <t>PARBATI II HE PROJECT</t>
  </si>
  <si>
    <t>PARBATI III POWER STATION</t>
  </si>
  <si>
    <t>Pare Hydro Power Station</t>
  </si>
  <si>
    <t>RAIGARH ENERGY GENERATION LIMITED</t>
  </si>
  <si>
    <t>RAIPUR ENERGEN LIMITED</t>
  </si>
  <si>
    <t>Rampur HPS</t>
  </si>
  <si>
    <t>Ranganadi Hydro Power Station</t>
  </si>
  <si>
    <t>RANGIT POWER STATION</t>
  </si>
  <si>
    <t>ReNew Solar Energy Jharkhand Three Private Limited</t>
  </si>
  <si>
    <t>ReNew Solar Urja Private Limited</t>
  </si>
  <si>
    <t>RENEW SURYA PRATAP PRIVATE LIMITED_Infirm</t>
  </si>
  <si>
    <t>RENEW SURYA ROSHNI PRIVATE LIMITED Koppal PS_Infirm</t>
  </si>
  <si>
    <t>RENEW SURYA ROSHNI PRIVATE LIMITED-Fatehgarh-III PS_Infirm</t>
  </si>
  <si>
    <t>Rongnichu HEP</t>
  </si>
  <si>
    <t>SALAL POWER STATION</t>
  </si>
  <si>
    <t>SBSR POWER CLEANTECH ELEVEN PRIVATE LIMITED</t>
  </si>
  <si>
    <t>SBSR Power Cleantech Eleven Private Limited</t>
  </si>
  <si>
    <t>Serentica Renewables India 4 Private Limited- Infirm</t>
  </si>
  <si>
    <t>SEWA II POWER STATION</t>
  </si>
  <si>
    <t>Shiga Energy Private Limited</t>
  </si>
  <si>
    <t>Sikkim Urja Limited</t>
  </si>
  <si>
    <t>Simhadri Floating solar</t>
  </si>
  <si>
    <t>Solu Hydropower Project NEPAL ELECTRICITY AUTHORITY</t>
  </si>
  <si>
    <t>TANAKPUR POWER STATION</t>
  </si>
  <si>
    <t>TATA POWER RENEWABLE ENERGY LIMITED</t>
  </si>
  <si>
    <t>Tata Power Renewable Energy Limited - Pavagada</t>
  </si>
  <si>
    <t>Teesta Urja Limited</t>
  </si>
  <si>
    <t>TEESTA V POWER STATION</t>
  </si>
  <si>
    <t>Tehri HPP</t>
  </si>
  <si>
    <t>TEHRI PSP</t>
  </si>
  <si>
    <t>TP Saurya Limited</t>
  </si>
  <si>
    <t>TPSL 160MW RUMSL_infirm</t>
  </si>
  <si>
    <t>TPSL 170MW RUMSL_infirm</t>
  </si>
  <si>
    <t>TPTCL(DAGACHHU HYDRO POWER PLANT, BHUTAN)</t>
  </si>
  <si>
    <t>Transition Sustainable Energy Services Private Limited</t>
  </si>
  <si>
    <t>TRISHULI NEPAL ELECTRICITY AUTHORITY</t>
  </si>
  <si>
    <t>URI I POWER STATION</t>
  </si>
  <si>
    <t>URI II POWER STATION</t>
  </si>
  <si>
    <t>AMBUJA CEMENTS LIMITED(Khavda PSS-3)_infirm</t>
  </si>
  <si>
    <t>Serentica Renewables India 5 Private Limited- Infirm</t>
  </si>
  <si>
    <t>ACME PHALODI SOLAR ENERGY PRIVATE LIMITED_INFIRM</t>
  </si>
  <si>
    <t>TRANSITION SUSTAINABLE ENERGY SERVICES ONE PRIVATE LIMITED-Infirm</t>
  </si>
  <si>
    <t>ACME RAISAR SOLAR ENERGY PRIVATE LIMITED_INFIRM</t>
  </si>
  <si>
    <t>Adani Electricity Mumbai Limited</t>
  </si>
  <si>
    <t>Andhra Pradesh Central Power Distribution Corporation Limited</t>
  </si>
  <si>
    <t>BSES RAJDHANI POWER LTD</t>
  </si>
  <si>
    <t>CESC</t>
  </si>
  <si>
    <t>CENTRAL RAILWAY MAHARASHTRA</t>
  </si>
  <si>
    <t>INDIA POWER CORPORATION LTD</t>
  </si>
  <si>
    <t>NEW DELHI MUNCIPAL CORPORATION</t>
  </si>
  <si>
    <t>NEPAL BENEFICIARY</t>
  </si>
  <si>
    <t>NOIDA POWER CORPORATION LTD</t>
  </si>
  <si>
    <t>NORTHERN RAILWAY UP</t>
  </si>
  <si>
    <t>Reliance Industries Ltd Naroda, Ahmedabad</t>
  </si>
  <si>
    <t>Reliance Industries Limited - Vadodara</t>
  </si>
  <si>
    <t>Rajasthan Urja Vikas Nigam ltd.</t>
  </si>
  <si>
    <t>SINTEX INDUSTRIES LTD. Cons. No. 43369</t>
  </si>
  <si>
    <t>TANGEDCO</t>
  </si>
  <si>
    <t>Tata Power Company Ltd, Maharashtra</t>
  </si>
  <si>
    <t>TATA POWER DELHI DISTRIBUTION LTD</t>
  </si>
  <si>
    <t>Torrent Power Ltd Discom Ahemdabad</t>
  </si>
  <si>
    <t>Torrent Power Limited Dahej</t>
  </si>
  <si>
    <t>UPPCL_Beneficiary</t>
  </si>
  <si>
    <t>West Bengal State Electricity Distribution Company Limited</t>
  </si>
  <si>
    <t>Reliance Polyesters Ltd Cons.No.40561</t>
  </si>
  <si>
    <t>Aarti Steels Ltd</t>
  </si>
  <si>
    <t>ALLAIN DUHANGAN HYDRO POWER LTD  HPSEB</t>
  </si>
  <si>
    <t>Adani Power Limited Stage-3 (U-9)</t>
  </si>
  <si>
    <t>ACME DEOGHAR SOLAR POWER PRIVATE LIMITED</t>
  </si>
  <si>
    <t>ACME DHAULPUR POWERTECH PRIVATE LIMITED</t>
  </si>
  <si>
    <t>Ayana Renewable Power Three Private Limited_INF</t>
  </si>
  <si>
    <t xml:space="preserve"> Intraday and Contingency contracts</t>
  </si>
  <si>
    <t>Green Intraday and Contingency contracts</t>
  </si>
  <si>
    <t>Green Term ahead contracts</t>
  </si>
  <si>
    <t>High Price Intraday and Contingency contracts</t>
  </si>
  <si>
    <t>High Price Term ahead contracts</t>
  </si>
  <si>
    <t>GoHP_NJPC_STATE</t>
  </si>
  <si>
    <t>ADANI HYBRID ENERGY JAISALMER FIVE LIMITED_PSS4</t>
  </si>
  <si>
    <t>Government of Himachal Pradesh_Parbati2HEP</t>
  </si>
  <si>
    <t>Greenko AP01 IREP Private Limited_Start UP</t>
  </si>
  <si>
    <t>Zenataris Renewable Energy Private Limited</t>
  </si>
  <si>
    <t>ACME SIKAR SOLAR PRIVATE LIMITED</t>
  </si>
  <si>
    <t>ACME SIKAR SOLAR PRIVATE LIMITED_INFIRM</t>
  </si>
  <si>
    <t>Gorbea Solar Private Limited_Infirm</t>
  </si>
  <si>
    <t>ACME SIKAR SOLAR PVT LTD</t>
  </si>
  <si>
    <t>NTPC Renewable Energy Limited_KPS2</t>
  </si>
  <si>
    <t>MAHAN ENERGEN LIMITED U2</t>
  </si>
  <si>
    <t>KSK_MAHANADI</t>
  </si>
  <si>
    <t>Adani Wind Energy Kutchh Four Ltd, Nakhatrana and Dedhiya</t>
  </si>
  <si>
    <t>MAHAN ENERGEN LIMITED U1</t>
  </si>
  <si>
    <t>Kurnool_Greenko_H_Inj_I</t>
  </si>
  <si>
    <t>GoHP_Koldam_STATE</t>
  </si>
  <si>
    <t>Adani Green Energy Twenty Five B Limited(Wind)_PSS9</t>
  </si>
  <si>
    <t>XL XERGI POWER PRIVATE LTD</t>
  </si>
  <si>
    <t>GREENKO AP01 IREP PRIVATE LIMITED_Infirm_Injectee</t>
  </si>
  <si>
    <t>GORBEA SOLAR PRIVATE LIMITED</t>
  </si>
  <si>
    <t>Adani Green Energy Twenty Six B Limited_Hybrid Wind_PSS10</t>
  </si>
  <si>
    <t>Kurnool_Greenko_H_Drawl_I</t>
  </si>
  <si>
    <t>BANGLADESH_NVVN</t>
  </si>
  <si>
    <t>GREENKO AP01 IREP PRIVATE LIMITED_INFIRM_Drawee</t>
  </si>
  <si>
    <t>KLEIO SOLAR POWER PRIVATE LIMITED (Wind)</t>
  </si>
  <si>
    <t>KLEIO SOLAR POWER PRIVATE LIMITED (Solar)</t>
  </si>
  <si>
    <t>Juna Renewable Energy Private Limited</t>
  </si>
  <si>
    <t>Khidrat Renewable Energy Private Limited</t>
  </si>
  <si>
    <t>RENEW GREEN (TN THREE) PRIVATE LIMITED</t>
  </si>
  <si>
    <t>RENEW GREEN (MHS THREE) PRIVATE LIMITED_HYBRID_SOLAR</t>
  </si>
  <si>
    <t>Khidrat Renewable Energy Private Limited (infirm)</t>
  </si>
  <si>
    <t>Emsys_QCA_BKN2_EXPORT</t>
  </si>
  <si>
    <t xml:space="preserve">Girel, Tuticorin </t>
  </si>
  <si>
    <t>Orange, Tuticorin</t>
  </si>
  <si>
    <t>Betam, Tuticorin</t>
  </si>
  <si>
    <t>KARNISAR_Solar_EXPORT</t>
  </si>
  <si>
    <t>Eden Renewable Alma Private Limited</t>
  </si>
  <si>
    <t>Emsys_QCA_BKN2_IMPORT</t>
  </si>
  <si>
    <t>Parbati 2</t>
  </si>
  <si>
    <t>KARNISAR_Solar_IMPORT</t>
  </si>
  <si>
    <t>Blue Leaf Energy Renewables Private Limited_Hybrid_Wind</t>
  </si>
  <si>
    <t>ADANI SOLAR ENERGY JODHPUR SIX PRIVATE LIMITED_50MW</t>
  </si>
  <si>
    <t>Blue Leaf Energy Renewables Private Limited_Hybrid_Solar</t>
  </si>
  <si>
    <t>TEQ GREEN POWER XI PRIVATE LIMITED_C&amp;I(Hybrid_wind)</t>
  </si>
  <si>
    <t>Sprng Akshaya Urja Private Limited</t>
  </si>
  <si>
    <t>O2 RENEWABLE ENERGY III PRIVATE LIMITED(Teq green X1_merchant)</t>
  </si>
  <si>
    <t>No trade</t>
  </si>
  <si>
    <t>Volume sold by top  Regional Entities</t>
  </si>
  <si>
    <t>Volume purchased by top  Regional Entities</t>
  </si>
  <si>
    <t>Meenakshi Energy Limited (Ph2)</t>
  </si>
  <si>
    <t>Khandong PS</t>
  </si>
  <si>
    <t>TIMES STEEL &amp; POWER PRIVATE LIMITED</t>
  </si>
  <si>
    <t>Upper Khimti -II Hydropower Project</t>
  </si>
  <si>
    <t>DOWN PILUWA HYDRO POWER PROJECT</t>
  </si>
  <si>
    <t>Lower Khare Hydropower Project</t>
  </si>
  <si>
    <t>NHPC 300MW BKN2</t>
  </si>
  <si>
    <t>KHURJA_STPP_UP</t>
  </si>
  <si>
    <t>MAL_TUTICORIN_QCA6</t>
  </si>
  <si>
    <t>MAL_KOPPAL_QCA</t>
  </si>
  <si>
    <t>Greenko AP01 IREP Pvt. Ltd_Hydro_Injection_Infirm</t>
  </si>
  <si>
    <t>Khandong HEP</t>
  </si>
  <si>
    <t>JSW ENERGY (UTKAL) LIMITED</t>
  </si>
  <si>
    <t>Lower Solu Hydro Power Project</t>
  </si>
  <si>
    <t>Likhu Khola A</t>
  </si>
  <si>
    <t>Serentica Renewables India 3 Private Limited (Solar)</t>
  </si>
  <si>
    <t>Thulo Khola Hydro Power Project</t>
  </si>
  <si>
    <t>Super Kabeli Khola A Hydro Power Project</t>
  </si>
  <si>
    <t>Super Kabeli Khola Hydro Power Project</t>
  </si>
  <si>
    <t>AMBUJA CEMENTS LIMITED_Essel Park RJ</t>
  </si>
  <si>
    <t>ADANI RENEWABLE ENERGY THREE LIMITED_PSS8_Hybrid Wind</t>
  </si>
  <si>
    <t>RENEW GREEN (MHP ONE) PRIVATE LIMITED</t>
  </si>
  <si>
    <t>ADANI SOLAR ENERGY JODHPUR SIX PRIVATE LIMITED_PSS8_Hybrid Solar</t>
  </si>
  <si>
    <t>ADANI RENEWABLE ENERGY THREE LIMITED_PSS8_Hybrid Solar</t>
  </si>
  <si>
    <t>TEQ GREEN POWER XI PRIVATE LIMITED_C&amp;I(Hybrid_solar)</t>
  </si>
  <si>
    <t>Ayana Renewable Power Four Private Limited_Solar</t>
  </si>
  <si>
    <t>Ayana Renewable Power Four Private limited_Hybrid_WindPower</t>
  </si>
  <si>
    <t>Emsys_QCA_BKN1_EXPORT</t>
  </si>
  <si>
    <t>Emsys_QCA_BDL1_EXPORT</t>
  </si>
  <si>
    <t>RES_PVG_QCA</t>
  </si>
  <si>
    <t>MAL_ANP_QCA6</t>
  </si>
  <si>
    <t>Manikaran_QCA_FTG2</t>
  </si>
  <si>
    <t>Adani Green Energy Twenty Six B Limited_Hybrid Solar_PSS10</t>
  </si>
  <si>
    <t>Dhara Power</t>
  </si>
  <si>
    <t>KVK Energy and Infrastructure Private Limited</t>
  </si>
  <si>
    <t>ENGIE Energy Marketing India Pvt Ltd</t>
  </si>
  <si>
    <t>Through Power Exchanges (Collective Market)</t>
  </si>
  <si>
    <t>Karuwa Seti Hydro Power Project</t>
  </si>
  <si>
    <t>Kare Power Resources Private Limited</t>
  </si>
  <si>
    <t>JAGANNATH POWER AND INFRA PRIVATE LIMITED</t>
  </si>
  <si>
    <t>LKPLPHASE2_RLNG</t>
  </si>
  <si>
    <t>AMBUJA CEMENTS LIMITED_PSS4_Hybrid Solar</t>
  </si>
  <si>
    <t>Salasar Steel &amp; Power Limited(known as SINGHAL STEEL &amp; POWER PRIVATED LIMITED)</t>
  </si>
  <si>
    <t>ADANI RENEWABLE ENERGY FORTY ONE LIMITED_PSS8</t>
  </si>
  <si>
    <t>Jindal Power Ltd. Stage-1 Unit1</t>
  </si>
  <si>
    <t>Serentica Renewables India 3 Private Limited (Wind)</t>
  </si>
  <si>
    <t>Punatsangchhu-II Hydroelectric Project</t>
  </si>
  <si>
    <t>Adani Green Energy Twenty Five B Limited(Hybrid Solar)_PSS9</t>
  </si>
  <si>
    <t>Ayana Renewable Power Four Private Limited_Hybrid_Solar</t>
  </si>
  <si>
    <t>RENEW SURYA ROSHNI PRIVATE LIMITED  Kallam PS</t>
  </si>
  <si>
    <t>Maharashta</t>
  </si>
  <si>
    <t>Serentica Gadag</t>
  </si>
  <si>
    <t>Nepal PTC</t>
  </si>
  <si>
    <t>Sunsure Power Markets Private Limited</t>
  </si>
  <si>
    <t>Gujarat Industries Power Company Limited KhavdaPS2 PSS-1</t>
  </si>
  <si>
    <t>RENEW GREEN (MHS ONE) PRIVATE LIMITED_WIND_HYBRID</t>
  </si>
  <si>
    <t xml:space="preserve"> TP VARDHAMAN SURYA LIMITED (KARUR) </t>
  </si>
  <si>
    <t>Greenko AP01 IREP Private Limited_Injectee</t>
  </si>
  <si>
    <t>Kurnool_Greenko_H_Drawl</t>
  </si>
  <si>
    <t>Greenko AP01 IREP Private Limited_Drawee</t>
  </si>
  <si>
    <t>Adani Hybrid Energy Jaisalmer Five Limited_Solar_PSS8</t>
  </si>
  <si>
    <t>Adani Hybrid Energy Jaisalmer Five Limited_Wind_PSS8</t>
  </si>
  <si>
    <t>Emsys_QCA_BDL2_EXPORT</t>
  </si>
  <si>
    <t>Emsys_QCA_BDL2_IMPORT</t>
  </si>
  <si>
    <t>Manikaran_QCA_BDL2</t>
  </si>
  <si>
    <t>Avaada Power Trading Private Limited</t>
  </si>
  <si>
    <t>Table-9: VOLUME AND PRICE OF ELECTRICITY IN INTRADAY AND CONTINGENCY OF IEX, NOVEMBER 2025</t>
  </si>
  <si>
    <t>Table-10: VOLUME AND PRICE OF ELECTRICITY IN TERM AHEAD MARKET OF IEX, NOVEMBER 2025</t>
  </si>
  <si>
    <t>Table-11: VOLUME AND PRICE OF ELECTRICITY IN INTRADAY AND CONTINGENCY OF PXIL, NOVEMBER 2025</t>
  </si>
  <si>
    <t>Table-12: VOLUME AND PRICE OF ELECTRICITY IN TERM AHEAD MARKET OF PXIL, NOVEMBER 2025</t>
  </si>
  <si>
    <t>Table-13: VOLUME AND PRICE OF ELECTRICITY IN INTRADAY AND CONTINGENCY OF HPX, NOVEMBER 2025</t>
  </si>
  <si>
    <t>Table-14: VOLUME AND PRICE OF ELECTRICITY IN TERM AHEAD MARKET OF HPX, NOVEMBER 2025</t>
  </si>
  <si>
    <t>Table-16: VOLUME AND PRICE OF ELECTRICITY IN GREEN TERM AHEAD MARKET OF IEX, NOVEMBER 2025</t>
  </si>
  <si>
    <t>Table-15: VOLUME AND PRICE OF ELECTRICITY IN GREEN INTRADAY AND CONTINGENCY OF IEX, NOVEMBER 2025</t>
  </si>
  <si>
    <t>Table-17: VOLUME AND PRICE OF ELECTRICITY IN GREEN INTRADAY AND CONTINGENCY OF PXIL, NOVEMBER 2025</t>
  </si>
  <si>
    <t>Table-18: VOLUME AND PRICE OF ELECTRICITY IN GREEN TERM AHEAD MARKET OF PXIL, NOVEMBER 2025</t>
  </si>
  <si>
    <t>Table-20: VOLUME AND PRICE OF ELECTRICITY IN GREEN TERM AHEAD MARKET OF HPX, NOVEMBER 2025</t>
  </si>
  <si>
    <t>Table-19: VOLUME AND PRICE OF ELECTRICITY IN GREEN INTRADAY AND CONTINGENCY OF HPX, NOVEMBER 2025</t>
  </si>
  <si>
    <t>Table-22: VOLUME AND PRICE OF ELECTRICITY IN HIGH PRICE TERM AHEAD MARKET OF IEX, NOVEMBER 2025</t>
  </si>
  <si>
    <t>Table-21: VOLUME AND PRICE OF ELECTRICITY IN HIGH PRICE INTRADAY AND CONTINGENCY OF IEX, NOVEMBER 2025</t>
  </si>
  <si>
    <t>Table-24: VOLUME AND PRICE OF ELECTRICITY IN HIGH PRICE TERM AHEAD MARKET OF PXIL, NOVEMBER 2025</t>
  </si>
  <si>
    <t>Table-23: VOLUME AND PRICE OF ELECTRICITY IN HIGH PRICE INTRADAY AND CONTINGENCY OF PXIL, NOVEMBER 2025</t>
  </si>
  <si>
    <t>Table-26: VOLUME AND PRICE OF ELECTRICITY IN HIGH PRICE TERM AHEAD MARKET OF HPX, NOVEMBER 2025</t>
  </si>
  <si>
    <t>Table-25: VOLUME AND PRICE OF ELECTRICITY IN HIGH PRICE INTRADAY AND CONTINGENCY OF HPX, NOVEMBER 2025</t>
  </si>
  <si>
    <t>Table-5: PRICE OF ELECTRICITY TRANSACTED IN DAY AHEAD MARKET THROUGH POWER EXCHANGES, NOVEMBER 2025</t>
  </si>
  <si>
    <t>Table-6: PRICE OF ELECTRICITY TRANSACTED IN GREEN DAY AHEAD MARKET THROUGH POWER EXCHANGES, NOVEMBER 2025</t>
  </si>
  <si>
    <t>Table-7: PRICE OF ELECTRICITY TRANSACTED IN HIGH PRICE DAY AHEAD MARKET THROUGH POWER EXCHANGES, NOVEMBER 2025</t>
  </si>
  <si>
    <r>
      <t>Table-40(a) : PRICE OF DAY AHEAD TRANSACTIONS OF ELECTRICITY  (DAY-WISE)(</t>
    </r>
    <r>
      <rPr>
        <b/>
        <sz val="10"/>
        <color theme="0"/>
        <rFont val="Sanskrit Text"/>
        <family val="1"/>
      </rPr>
      <t>₹</t>
    </r>
    <r>
      <rPr>
        <b/>
        <sz val="10"/>
        <color theme="0"/>
        <rFont val="Times New Roman"/>
        <family val="1"/>
      </rPr>
      <t>/kWh), NOVEMBER 2025</t>
    </r>
  </si>
  <si>
    <r>
      <t>Table-40(b) : PRICE OF GREEN DAY AHEAD TRANSACTIONS OF ELECTRICITY  (DAY-WISE)(</t>
    </r>
    <r>
      <rPr>
        <b/>
        <sz val="10"/>
        <color theme="0"/>
        <rFont val="Sanskrit Text"/>
        <family val="1"/>
      </rPr>
      <t>₹</t>
    </r>
    <r>
      <rPr>
        <b/>
        <sz val="10"/>
        <color theme="0"/>
        <rFont val="Times New Roman"/>
        <family val="1"/>
      </rPr>
      <t>/kWh), NOVEMBER 2025</t>
    </r>
  </si>
  <si>
    <r>
      <t>Table-40(c) : PRICE OF REAL TIME TRANSACTIONS (DAY-WISE) (</t>
    </r>
    <r>
      <rPr>
        <b/>
        <sz val="10"/>
        <color theme="0"/>
        <rFont val="Sanskrit Text"/>
        <family val="1"/>
      </rPr>
      <t>₹</t>
    </r>
    <r>
      <rPr>
        <b/>
        <sz val="10"/>
        <color theme="0"/>
        <rFont val="Times New Roman"/>
        <family val="1"/>
      </rPr>
      <t>/kWh), NOVEMBER 2025</t>
    </r>
  </si>
  <si>
    <r>
      <t>Table-40(d) : PRICE OF HIGH PRICE DAY AHEAD TRANSACTIONS OF ELECTRICITY (DAY-WISE) (</t>
    </r>
    <r>
      <rPr>
        <b/>
        <sz val="9"/>
        <color theme="0"/>
        <rFont val="Sanskrit Text"/>
        <family val="1"/>
      </rPr>
      <t>₹</t>
    </r>
    <r>
      <rPr>
        <b/>
        <sz val="9"/>
        <color theme="0"/>
        <rFont val="Times New Roman"/>
        <family val="1"/>
      </rPr>
      <t>/kWh), NOVEMBER 2025</t>
    </r>
  </si>
  <si>
    <t>Table-46(b) : VOLUME AND PRICE OF CROSS BORDER TRADE THROUGH REAL TIME MARKET AT IEX, NOVEMBER 2025</t>
  </si>
  <si>
    <t>Table-46(a) : VOLUME AND PRICE OF CROSS BORDER TRADE THROUGH DAY AHEAD MARKET AT IEX, NOVEMBER 2025</t>
  </si>
  <si>
    <t>Greenko AP01 IREP Pvt. Ltd_Hydro_Injection</t>
  </si>
  <si>
    <t>Serentica Renewables India 1 Private Limited (Wind)</t>
  </si>
  <si>
    <t>Table-27: VOLUME OF ELECTRICITY SOLD THROUGH BILATERAL, NOVEMBER 2025</t>
  </si>
  <si>
    <t>Greenko AP01 IREP Pvt. Ltd_Hydro_Drawl</t>
  </si>
  <si>
    <t>Greenko AP01 IREP Pvt. Ltd_Hydro_Drawl_Infirm_TOC</t>
  </si>
  <si>
    <t>HVDCSR</t>
  </si>
  <si>
    <t>PG_HVDC_WR_STATE</t>
  </si>
  <si>
    <t>PG_HVDC_NR</t>
  </si>
  <si>
    <t>HVDC_AGRA_STATE</t>
  </si>
  <si>
    <t>HVDC_BALIA_STATE</t>
  </si>
  <si>
    <t>HVDC_BHIWADI_STATE</t>
  </si>
  <si>
    <t>Hvdcbnc_state</t>
  </si>
  <si>
    <t>HVDC_APD_State</t>
  </si>
  <si>
    <t>HVDC_PUSAULI_STATE</t>
  </si>
  <si>
    <t>HVDC_DADRI_STATE</t>
  </si>
  <si>
    <t>HVDC_RIHAND_STATE</t>
  </si>
  <si>
    <t>Table-28: VOLUME OF ELECTRICITY PURCHASED THROUGH BILATERAL, NOVEMBER 2025</t>
  </si>
  <si>
    <t>Patratu Vidyut Utpadan Nigam Limited</t>
  </si>
  <si>
    <t>Table-29: VOLUME OF ELECTRICITY SOLD IN DAY AHEAD MARKET THROUGH POWER EXCHANGES, NOVEMBER 2025</t>
  </si>
  <si>
    <t>Table-30: VOLUME OF ELECTRICITY PURCHASED IN DAY AHEAD MARKET THROUGH POWER EXCHANGES, NOVEMBER 2025</t>
  </si>
  <si>
    <t>ENERGIZENT POWER PRIVATE LIMITED</t>
  </si>
  <si>
    <t>Table-31: VOLUME OF ELECTRICITY SOLD IN GREEN DAY AHEAD MARKET THROUGH POWER EXCHANGES, NOVEMBER 2025</t>
  </si>
  <si>
    <t>Table-32: VOLUME OF ELECTRICITY PURCHASED IN GREEN DAY AHEAD MARKET THROUGH POWER EXCHANGES, NOVEMBER 2025</t>
  </si>
  <si>
    <t>Table-33: VOLUME OF ELECTRICITY SOLD IN HIGH PRICE DAY AHEAD MARKET THROUGH POWER EXCHANGES, NOVEMBER 2025</t>
  </si>
  <si>
    <t>Table-34: VOLUME OF ELECTRICITY PURCHASED IN HIGH PRICE DAY AHEAD MARKET THROUGH POWER EXCHANGES, NOVEMBER 2025</t>
  </si>
  <si>
    <t>Panyor Lower Hydro Power Station</t>
  </si>
  <si>
    <t>Table-35: VOLUME OF ELECTRICITY SOLD IN REAL TIME MARKET THROUGH POWER EXCHANGES, NOVEMBER 2025</t>
  </si>
  <si>
    <t>Table-36: VOLUME OF ELECTRICITY PURCHASED IN REAL TIME MARKET THROUGH POWER EXCHANGES, NOVEMBER 2025</t>
  </si>
  <si>
    <t>Table-37: TOTAL VOLUME OF NET SHORT-TERM TRANSACTIONS (REGIONAL ENTITY-WISE), NOVEMBER 2025</t>
  </si>
  <si>
    <t>Table-39: VOLUME OF SHORT-TERM TRANSACTIONS OF ELECTRICITY IN INDIA (DAY-WISE) (MU), NOVEMBER 2025</t>
  </si>
  <si>
    <t>Table-41: VOLUME OF SHORT-TERM TRANSACTIONS OF ELECTRICITY (REGIONAL ENTITY*-WISE) (MU), NOVEMBER 2025</t>
  </si>
  <si>
    <t>Table-42: VOLUME AND CHARGES UNDER DSM (DAY-WISE), NOVEMBER 2025</t>
  </si>
  <si>
    <t>Table-43: VOLUME OF ELECTRICITY UNDER DRAWAL/ OVER INJECTION (EXPORTED) UNDER DSM, NOVEMBER 2025</t>
  </si>
  <si>
    <t>PVUNL</t>
  </si>
  <si>
    <t>MAL_TUTICORIN_QCA_S</t>
  </si>
  <si>
    <t>GIPCL_PSS1_KPS2_SI</t>
  </si>
  <si>
    <t>Table-44: VOLUME OF ELECTRICITY OVER DRAWAL/ UNDER INJECTION (IMPORTED) UNDER DSM, NOVEMBER 2025</t>
  </si>
  <si>
    <t>Table-45 : VOLUME AND PRICE OF RENEWABLE ENERGY CERTIFICATES (RECs) TRANSACTED THROUGH POWER EXCHANGES AND THROUGH TRADERS (BILATERAL), NOVEMBER 2025</t>
  </si>
  <si>
    <t>Table-38: DETAILS OF CONGESTION IN POWER EXCHANGES, NOVEMBER 2025</t>
  </si>
  <si>
    <t>Table-1: VOLUME OF SHORT-TERM TRANSACTIONS OF ELECTRICITY AND DSM (ALL INDIA), NOVEMBER 2025</t>
  </si>
  <si>
    <t>2. Volume of electricity transacted by Global Energy Ltd. and Instinct Infra &amp; Power Ltd.  is not included.</t>
  </si>
  <si>
    <t>Table-2: PERCENTAGE SHARE OF ELECTRICITY TRANSACTED BY TRADING LICENSEES, NOVEMBER 2025</t>
  </si>
  <si>
    <t>Table-3:  PRICE OF ELECTRICITY TRANSACTED THROUGH TRADERS, NOVEMBER 2025</t>
  </si>
  <si>
    <t>Table-4:  PRICE OF ELECTRICITY TRANSACTED THROUGH TRADERS (TIME-WISE), NOVEMBER 2025</t>
  </si>
  <si>
    <t>Other than Peak</t>
  </si>
  <si>
    <t>Table-8: PRICE OF ELECTRICITY TRANSACTED IN REAL TIME MARKET THROUGH POWER EXCHANGES, NOVEMBER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</si>
</sst>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 #,##0.00_ ;_ * \-#,##0.00_ ;_ * &quot;-&quot;??_ ;_ @_ "/>
    <numFmt numFmtId="164" formatCode="_(&quot;$&quot;* #,##0.00_);_(&quot;$&quot;* \(#,##0.00\);_(&quot;$&quot;* &quot;-&quot;??_);_(@_)"/>
    <numFmt numFmtId="165" formatCode="_(* #,##0.00_);_(* \(#,##0.00\);_(* &quot;-&quot;??_);_(@_)"/>
    <numFmt numFmtId="166" formatCode="[$-409]d\-mmm\-yy;@"/>
    <numFmt numFmtId="167" formatCode="0.000"/>
    <numFmt numFmtId="168" formatCode="0.0000"/>
    <numFmt numFmtId="169" formatCode="0.00000"/>
    <numFmt numFmtId="170" formatCode="[$-1010409]General"/>
    <numFmt numFmtId="171" formatCode="0.000000"/>
    <numFmt numFmtId="172" formatCode="0.0000%"/>
    <numFmt numFmtId="173" formatCode="0.00;0.00;0.00"/>
    <numFmt numFmtId="174" formatCode="[$-14009]dd/mm/yyyy;@"/>
    <numFmt numFmtId="175" formatCode="0.000%"/>
  </numFmts>
  <fonts count="93">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20"/>
      <color rgb="FF17365D"/>
      <name val="Times New Roman"/>
      <family val="1"/>
    </font>
    <font>
      <b/>
      <sz val="12"/>
      <color rgb="FF000000"/>
      <name val="Times New Roman"/>
      <family val="1"/>
    </font>
    <font>
      <sz val="12"/>
      <color rgb="FF000000"/>
      <name val="Times New Roman"/>
      <family val="1"/>
    </font>
    <font>
      <i/>
      <sz val="12"/>
      <color rgb="FF000000"/>
      <name val="Times New Roman"/>
      <family val="1"/>
    </font>
    <font>
      <sz val="10"/>
      <name val="Arial"/>
      <family val="2"/>
    </font>
    <font>
      <sz val="11"/>
      <color indexed="17"/>
      <name val="Calibri"/>
      <family val="2"/>
    </font>
    <font>
      <sz val="10"/>
      <color indexed="8"/>
      <name val="Arial"/>
      <family val="2"/>
    </font>
    <font>
      <sz val="11"/>
      <color indexed="8"/>
      <name val="Calibri"/>
      <family val="2"/>
    </font>
    <font>
      <sz val="12"/>
      <color theme="1"/>
      <name val="Antique Olive"/>
      <family val="2"/>
    </font>
    <font>
      <sz val="10"/>
      <color theme="1"/>
      <name val="Arial"/>
      <family val="2"/>
    </font>
    <font>
      <sz val="11"/>
      <color theme="1"/>
      <name val="Times New Roman"/>
      <family val="1"/>
    </font>
    <font>
      <sz val="10"/>
      <color theme="1"/>
      <name val="Times New Roman"/>
      <family val="1"/>
    </font>
    <font>
      <sz val="20"/>
      <color rgb="FF1F497D"/>
      <name val="Times New Roman"/>
      <family val="1"/>
    </font>
    <font>
      <b/>
      <sz val="10"/>
      <name val="Arial"/>
      <family val="2"/>
    </font>
    <font>
      <sz val="11"/>
      <name val="Calibri"/>
      <family val="2"/>
      <scheme val="minor"/>
    </font>
    <font>
      <b/>
      <sz val="10"/>
      <color theme="1"/>
      <name val="Arial"/>
      <family val="2"/>
    </font>
    <font>
      <sz val="9"/>
      <name val="Arial"/>
      <family val="2"/>
    </font>
    <font>
      <sz val="8"/>
      <name val="Arial"/>
      <family val="2"/>
    </font>
    <font>
      <b/>
      <sz val="8"/>
      <name val="Arial"/>
      <family val="2"/>
    </font>
    <font>
      <b/>
      <sz val="9"/>
      <name val="Arial"/>
      <family val="2"/>
    </font>
    <font>
      <b/>
      <sz val="11"/>
      <name val="Calibri"/>
      <family val="2"/>
      <scheme val="minor"/>
    </font>
    <font>
      <sz val="10"/>
      <color rgb="FFFF0000"/>
      <name val="Calibri"/>
      <family val="2"/>
      <scheme val="minor"/>
    </font>
    <font>
      <sz val="9"/>
      <name val="Calibri"/>
      <family val="2"/>
      <scheme val="minor"/>
    </font>
    <font>
      <sz val="9"/>
      <color rgb="FFFF0000"/>
      <name val="Calibri"/>
      <family val="2"/>
      <scheme val="minor"/>
    </font>
    <font>
      <sz val="12"/>
      <color theme="1"/>
      <name val="Times New Roman"/>
      <family val="1"/>
    </font>
    <font>
      <b/>
      <sz val="12"/>
      <color theme="1"/>
      <name val="Times New Roman"/>
      <family val="1"/>
    </font>
    <font>
      <i/>
      <sz val="12"/>
      <color theme="1"/>
      <name val="Times New Roman"/>
      <family val="1"/>
    </font>
    <font>
      <u/>
      <sz val="11"/>
      <color theme="10"/>
      <name val="Calibri"/>
      <family val="2"/>
    </font>
    <font>
      <b/>
      <sz val="10"/>
      <color theme="1"/>
      <name val="Calibri"/>
      <family val="2"/>
    </font>
    <font>
      <sz val="10"/>
      <color theme="1"/>
      <name val="Calibri"/>
      <family val="2"/>
      <scheme val="minor"/>
    </font>
    <font>
      <u/>
      <sz val="10"/>
      <color theme="10"/>
      <name val="Calibri"/>
      <family val="2"/>
    </font>
    <font>
      <b/>
      <sz val="10"/>
      <color theme="1"/>
      <name val="Calibri"/>
      <family val="2"/>
      <scheme val="minor"/>
    </font>
    <font>
      <sz val="11"/>
      <color theme="1"/>
      <name val="Arial"/>
      <family val="2"/>
    </font>
    <font>
      <b/>
      <sz val="11"/>
      <color theme="1"/>
      <name val="Times New Roman"/>
      <family val="1"/>
    </font>
    <font>
      <b/>
      <sz val="11"/>
      <color theme="1"/>
      <name val="Arial"/>
      <family val="2"/>
    </font>
    <font>
      <b/>
      <sz val="11"/>
      <color theme="1"/>
      <name val="Calibri"/>
      <family val="2"/>
      <scheme val="minor"/>
    </font>
    <font>
      <b/>
      <sz val="8"/>
      <color indexed="8"/>
      <name val="Arial"/>
      <family val="2"/>
    </font>
    <font>
      <sz val="11"/>
      <name val="Arial"/>
      <family val="2"/>
    </font>
    <font>
      <b/>
      <sz val="9"/>
      <color indexed="8"/>
      <name val="Arial"/>
      <family val="2"/>
    </font>
    <font>
      <b/>
      <sz val="12"/>
      <name val="Times New Roman"/>
      <family val="1"/>
    </font>
    <font>
      <sz val="10"/>
      <name val="Times New Roman"/>
      <family val="1"/>
    </font>
    <font>
      <sz val="11"/>
      <color theme="1"/>
      <name val="Times New Roman"/>
      <family val="2"/>
    </font>
    <font>
      <sz val="11"/>
      <color theme="1"/>
      <name val="Calibri"/>
      <family val="2"/>
      <charset val="134"/>
      <scheme val="minor"/>
    </font>
    <font>
      <sz val="10"/>
      <color rgb="FF000000"/>
      <name val="Times New Roman"/>
      <family val="1"/>
    </font>
    <font>
      <sz val="10"/>
      <name val="Arial"/>
      <family val="2"/>
      <charset val="1"/>
    </font>
    <font>
      <b/>
      <sz val="18"/>
      <color rgb="FF000000"/>
      <name val="Calibri"/>
      <family val="2"/>
      <scheme val="minor"/>
    </font>
    <font>
      <b/>
      <sz val="10"/>
      <color indexed="8"/>
      <name val="Arial"/>
      <family val="2"/>
    </font>
    <font>
      <i/>
      <sz val="11"/>
      <color theme="1"/>
      <name val="Arial"/>
      <family val="2"/>
    </font>
    <font>
      <b/>
      <sz val="10"/>
      <name val="Rupee Foradian"/>
      <family val="2"/>
    </font>
    <font>
      <b/>
      <sz val="10"/>
      <name val="Times New Roman"/>
      <family val="1"/>
    </font>
    <font>
      <b/>
      <sz val="11"/>
      <name val="Times New Roman"/>
      <family val="1"/>
    </font>
    <font>
      <sz val="11"/>
      <name val="Times New Roman"/>
      <family val="1"/>
    </font>
    <font>
      <i/>
      <sz val="10"/>
      <name val="Times New Roman"/>
      <family val="1"/>
    </font>
    <font>
      <b/>
      <sz val="10"/>
      <color theme="1"/>
      <name val="Times New Roman"/>
      <family val="1"/>
    </font>
    <font>
      <b/>
      <vertAlign val="superscript"/>
      <sz val="10"/>
      <color theme="1"/>
      <name val="Times New Roman"/>
      <family val="1"/>
    </font>
    <font>
      <sz val="9"/>
      <color theme="1"/>
      <name val="Times New Roman"/>
      <family val="1"/>
    </font>
    <font>
      <sz val="8"/>
      <color rgb="FFFF0000"/>
      <name val="Arial"/>
      <family val="2"/>
    </font>
    <font>
      <b/>
      <sz val="9"/>
      <name val="Times New Roman"/>
      <family val="1"/>
    </font>
    <font>
      <i/>
      <sz val="9"/>
      <name val="Times New Roman"/>
      <family val="1"/>
    </font>
    <font>
      <sz val="8"/>
      <name val="Times New Roman"/>
      <family val="1"/>
    </font>
    <font>
      <sz val="9"/>
      <name val="Times New Roman"/>
      <family val="1"/>
    </font>
    <font>
      <sz val="11"/>
      <color rgb="FFFF0000"/>
      <name val="Calibri"/>
      <family val="2"/>
      <scheme val="minor"/>
    </font>
    <font>
      <vertAlign val="superscript"/>
      <sz val="9"/>
      <color theme="1"/>
      <name val="Times New Roman"/>
      <family val="1"/>
    </font>
    <font>
      <b/>
      <i/>
      <sz val="9.5"/>
      <color theme="1"/>
      <name val="Arial"/>
      <family val="2"/>
    </font>
    <font>
      <b/>
      <sz val="10"/>
      <color theme="0"/>
      <name val="Arial"/>
      <family val="2"/>
    </font>
    <font>
      <i/>
      <sz val="11"/>
      <color theme="1"/>
      <name val="Times New Roman"/>
      <family val="1"/>
    </font>
    <font>
      <sz val="8.5"/>
      <name val="Times New Roman"/>
      <family val="1"/>
    </font>
    <font>
      <sz val="8.5"/>
      <color theme="1"/>
      <name val="Times New Roman"/>
      <family val="1"/>
    </font>
    <font>
      <b/>
      <sz val="9.5"/>
      <name val="Times New Roman"/>
      <family val="1"/>
    </font>
    <font>
      <i/>
      <sz val="8"/>
      <name val="Times New Roman"/>
      <family val="1"/>
    </font>
    <font>
      <sz val="8"/>
      <color theme="1"/>
      <name val="Times New Roman"/>
      <family val="1"/>
    </font>
    <font>
      <b/>
      <sz val="10"/>
      <name val="Sanskrit Text"/>
      <family val="1"/>
    </font>
    <font>
      <b/>
      <sz val="11"/>
      <color rgb="FF000000"/>
      <name val="Times New Roman"/>
      <family val="1"/>
    </font>
    <font>
      <b/>
      <sz val="10"/>
      <color rgb="FFFF0000"/>
      <name val="Times New Roman"/>
      <family val="1"/>
    </font>
    <font>
      <sz val="11"/>
      <color rgb="FF006100"/>
      <name val="Calibri"/>
      <family val="2"/>
      <scheme val="minor"/>
    </font>
    <font>
      <i/>
      <sz val="10"/>
      <color theme="1"/>
      <name val="Times New Roman"/>
      <family val="1"/>
    </font>
    <font>
      <i/>
      <sz val="9"/>
      <color theme="1"/>
      <name val="Times New Roman"/>
      <family val="1"/>
    </font>
    <font>
      <b/>
      <sz val="9.5"/>
      <color theme="0"/>
      <name val="Times New Roman"/>
      <family val="1"/>
    </font>
    <font>
      <b/>
      <sz val="10"/>
      <color theme="0"/>
      <name val="Times New Roman"/>
      <family val="1"/>
    </font>
    <font>
      <sz val="8"/>
      <name val="Calibri"/>
      <family val="2"/>
      <scheme val="minor"/>
    </font>
    <font>
      <sz val="11"/>
      <color rgb="FF000000"/>
      <name val="Times New Roman"/>
      <family val="1"/>
    </font>
    <font>
      <sz val="10"/>
      <color theme="0"/>
      <name val="Times New Roman"/>
      <family val="1"/>
    </font>
    <font>
      <b/>
      <sz val="10"/>
      <color theme="0"/>
      <name val="Sanskrit Text"/>
      <family val="1"/>
    </font>
    <font>
      <b/>
      <sz val="9"/>
      <color theme="0"/>
      <name val="Times New Roman"/>
      <family val="1"/>
    </font>
    <font>
      <b/>
      <sz val="9"/>
      <color theme="0"/>
      <name val="Sanskrit Text"/>
      <family val="1"/>
    </font>
    <font>
      <b/>
      <sz val="11"/>
      <color theme="0"/>
      <name val="Times New Roman"/>
      <family val="1"/>
    </font>
    <font>
      <sz val="9"/>
      <color theme="0"/>
      <name val="Times New Roman"/>
      <family val="1"/>
    </font>
    <font>
      <b/>
      <sz val="12"/>
      <color theme="0"/>
      <name val="Times New Roman"/>
      <family val="1"/>
    </font>
    <font>
      <sz val="12"/>
      <color theme="0"/>
      <name val="Times New Roman"/>
      <family val="1"/>
    </font>
  </fonts>
  <fills count="27">
    <fill>
      <patternFill patternType="none"/>
    </fill>
    <fill>
      <patternFill patternType="gray125"/>
    </fill>
    <fill>
      <patternFill patternType="solid">
        <fgColor rgb="FFF2DBDB"/>
        <bgColor indexed="64"/>
      </patternFill>
    </fill>
    <fill>
      <patternFill patternType="solid">
        <fgColor indexed="42"/>
      </patternFill>
    </fill>
    <fill>
      <patternFill patternType="solid">
        <fgColor rgb="FFF2DDDC"/>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6" tint="0.79998168889431442"/>
        <bgColor indexed="9"/>
      </patternFill>
    </fill>
    <fill>
      <patternFill patternType="solid">
        <fgColor indexed="9"/>
        <bgColor indexed="9"/>
      </patternFill>
    </fill>
    <fill>
      <patternFill patternType="solid">
        <fgColor theme="6" tint="-0.249977111117893"/>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6" tint="-0.499984740745262"/>
        <bgColor indexed="64"/>
      </patternFill>
    </fill>
    <fill>
      <patternFill patternType="solid">
        <fgColor theme="2" tint="-0.749992370372631"/>
        <bgColor indexed="64"/>
      </patternFill>
    </fill>
    <fill>
      <patternFill patternType="solid">
        <fgColor theme="2" tint="-0.89999084444715716"/>
        <bgColor indexed="64"/>
      </patternFill>
    </fill>
    <fill>
      <patternFill patternType="solid">
        <fgColor rgb="FF91B44A"/>
        <bgColor indexed="64"/>
      </patternFill>
    </fill>
    <fill>
      <patternFill patternType="solid">
        <fgColor rgb="FFC9D19B"/>
        <bgColor indexed="64"/>
      </patternFill>
    </fill>
    <fill>
      <patternFill patternType="solid">
        <fgColor rgb="FFC6EFCE"/>
      </patternFill>
    </fill>
    <fill>
      <patternFill patternType="solid">
        <fgColor theme="3" tint="-0.249977111117893"/>
        <bgColor indexed="64"/>
      </patternFill>
    </fill>
    <fill>
      <patternFill patternType="solid">
        <fgColor theme="0"/>
        <bgColor indexed="9"/>
      </patternFill>
    </fill>
  </fills>
  <borders count="22">
    <border>
      <left/>
      <right/>
      <top/>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31"/>
      </left>
      <right style="thin">
        <color indexed="31"/>
      </right>
      <top style="thin">
        <color indexed="31"/>
      </top>
      <bottom style="thin">
        <color indexed="31"/>
      </bottom>
      <diagonal/>
    </border>
    <border>
      <left style="thin">
        <color indexed="64"/>
      </left>
      <right/>
      <top/>
      <bottom/>
      <diagonal/>
    </border>
    <border>
      <left/>
      <right style="thin">
        <color indexed="31"/>
      </right>
      <top style="thin">
        <color indexed="31"/>
      </top>
      <bottom style="thin">
        <color indexed="31"/>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style="thin">
        <color indexed="64"/>
      </left>
      <right style="thin">
        <color indexed="64"/>
      </right>
      <top/>
      <bottom/>
      <diagonal/>
    </border>
    <border>
      <left/>
      <right style="thin">
        <color indexed="31"/>
      </right>
      <top style="thin">
        <color indexed="64"/>
      </top>
      <bottom/>
      <diagonal/>
    </border>
  </borders>
  <cellStyleXfs count="308">
    <xf numFmtId="0" fontId="0" fillId="0" borderId="0"/>
    <xf numFmtId="165"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9" fillId="3" borderId="0" applyNumberFormat="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8" fillId="0" borderId="0"/>
    <xf numFmtId="0" fontId="10" fillId="0" borderId="0">
      <alignment vertical="top"/>
    </xf>
    <xf numFmtId="0" fontId="10" fillId="0" borderId="0">
      <alignment vertical="top"/>
    </xf>
    <xf numFmtId="0" fontId="1" fillId="0" borderId="0"/>
    <xf numFmtId="0" fontId="1" fillId="0" borderId="0"/>
    <xf numFmtId="0" fontId="10" fillId="0" borderId="0">
      <alignment vertical="top"/>
    </xf>
    <xf numFmtId="0" fontId="8" fillId="0" borderId="0"/>
    <xf numFmtId="0" fontId="11" fillId="0" borderId="0"/>
    <xf numFmtId="0" fontId="11" fillId="0" borderId="0"/>
    <xf numFmtId="0" fontId="11" fillId="0" borderId="0"/>
    <xf numFmtId="0" fontId="11" fillId="0" borderId="0"/>
    <xf numFmtId="0" fontId="11" fillId="0" borderId="0"/>
    <xf numFmtId="0" fontId="1" fillId="0" borderId="0"/>
    <xf numFmtId="0" fontId="8" fillId="0" borderId="0"/>
    <xf numFmtId="0" fontId="8" fillId="0" borderId="0" applyNumberFormat="0" applyFont="0" applyFill="0" applyBorder="0" applyAlignment="0" applyProtection="0">
      <alignment vertical="top"/>
    </xf>
    <xf numFmtId="0" fontId="8" fillId="0" borderId="0"/>
    <xf numFmtId="0" fontId="8" fillId="0" borderId="0"/>
    <xf numFmtId="0" fontId="1"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2" fillId="0" borderId="0"/>
    <xf numFmtId="0" fontId="8" fillId="0" borderId="0"/>
    <xf numFmtId="0" fontId="1" fillId="0" borderId="0"/>
    <xf numFmtId="0" fontId="8" fillId="0" borderId="0"/>
    <xf numFmtId="0" fontId="8" fillId="0" borderId="0"/>
    <xf numFmtId="0" fontId="8" fillId="0" borderId="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0" fontId="8" fillId="0" borderId="0"/>
    <xf numFmtId="165" fontId="1" fillId="0" borderId="0" applyFont="0" applyFill="0" applyBorder="0" applyAlignment="0" applyProtection="0"/>
    <xf numFmtId="0" fontId="31" fillId="0" borderId="0" applyNumberFormat="0" applyFill="0" applyBorder="0" applyAlignment="0" applyProtection="0">
      <alignment vertical="top"/>
      <protection locked="0"/>
    </xf>
    <xf numFmtId="0" fontId="1" fillId="0" borderId="0"/>
    <xf numFmtId="0" fontId="1" fillId="0" borderId="0"/>
    <xf numFmtId="165" fontId="1" fillId="0" borderId="0" applyFont="0" applyFill="0" applyBorder="0" applyAlignment="0" applyProtection="0"/>
    <xf numFmtId="43" fontId="4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0" fontId="1" fillId="0" borderId="0"/>
    <xf numFmtId="0" fontId="1"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1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 fillId="0" borderId="0"/>
    <xf numFmtId="0" fontId="8" fillId="0" borderId="0"/>
    <xf numFmtId="0" fontId="8" fillId="0" borderId="0"/>
    <xf numFmtId="0" fontId="8" fillId="0" borderId="0"/>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45"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1" fillId="0" borderId="0"/>
    <xf numFmtId="0" fontId="8" fillId="0" borderId="0">
      <alignment vertical="center"/>
    </xf>
    <xf numFmtId="0" fontId="10" fillId="0" borderId="0">
      <alignment vertical="top"/>
    </xf>
    <xf numFmtId="0" fontId="10" fillId="0" borderId="0">
      <alignment vertical="top"/>
    </xf>
    <xf numFmtId="0" fontId="10" fillId="0" borderId="0">
      <alignment vertical="top"/>
    </xf>
    <xf numFmtId="0" fontId="13" fillId="0" borderId="0"/>
    <xf numFmtId="0" fontId="1" fillId="0" borderId="0"/>
    <xf numFmtId="0" fontId="13" fillId="0" borderId="0"/>
    <xf numFmtId="0" fontId="4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center"/>
    </xf>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13"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0" fontId="8"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48" fillId="0" borderId="0"/>
    <xf numFmtId="0" fontId="8" fillId="0" borderId="0"/>
    <xf numFmtId="0" fontId="8" fillId="0" borderId="0"/>
    <xf numFmtId="0" fontId="13" fillId="0" borderId="0"/>
    <xf numFmtId="0" fontId="1" fillId="0" borderId="0"/>
    <xf numFmtId="0" fontId="78" fillId="24" borderId="0" applyNumberFormat="0" applyBorder="0" applyAlignment="0" applyProtection="0"/>
    <xf numFmtId="0" fontId="8" fillId="0" borderId="0"/>
    <xf numFmtId="0" fontId="13" fillId="0" borderId="0"/>
    <xf numFmtId="9" fontId="1" fillId="0" borderId="0" applyFont="0" applyFill="0" applyBorder="0" applyAlignment="0" applyProtection="0"/>
    <xf numFmtId="43" fontId="1" fillId="0" borderId="0" applyFont="0" applyFill="0" applyBorder="0" applyAlignment="0" applyProtection="0"/>
    <xf numFmtId="165" fontId="11" fillId="0" borderId="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alignment vertical="center"/>
    </xf>
    <xf numFmtId="0" fontId="1" fillId="0" borderId="0"/>
    <xf numFmtId="0" fontId="1" fillId="0" borderId="0"/>
    <xf numFmtId="0" fontId="1" fillId="0" borderId="0"/>
    <xf numFmtId="174" fontId="1" fillId="0" borderId="0"/>
    <xf numFmtId="174" fontId="1" fillId="0" borderId="0"/>
    <xf numFmtId="174" fontId="1" fillId="0" borderId="0"/>
    <xf numFmtId="174" fontId="1" fillId="0" borderId="0"/>
    <xf numFmtId="17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92">
    <xf numFmtId="0" fontId="0" fillId="0" borderId="0" xfId="0"/>
    <xf numFmtId="0" fontId="4" fillId="0" borderId="0" xfId="0" applyFont="1" applyAlignment="1">
      <alignment horizontal="center"/>
    </xf>
    <xf numFmtId="0" fontId="5" fillId="2" borderId="0" xfId="0" applyFont="1" applyFill="1" applyAlignment="1">
      <alignment horizontal="center" vertical="top" wrapText="1"/>
    </xf>
    <xf numFmtId="0" fontId="0" fillId="0" borderId="0" xfId="0" applyAlignment="1">
      <alignment vertical="top" wrapText="1"/>
    </xf>
    <xf numFmtId="0" fontId="6" fillId="0" borderId="0" xfId="0" applyFont="1" applyAlignment="1">
      <alignment vertical="top" wrapText="1"/>
    </xf>
    <xf numFmtId="0" fontId="6" fillId="0" borderId="0" xfId="0" applyFont="1" applyAlignment="1">
      <alignment horizontal="center" vertical="top" wrapText="1"/>
    </xf>
    <xf numFmtId="0" fontId="6" fillId="0" borderId="0" xfId="0" applyFont="1" applyAlignment="1">
      <alignment horizontal="justify" vertical="top"/>
    </xf>
    <xf numFmtId="0" fontId="6" fillId="0" borderId="0" xfId="0" applyFont="1" applyAlignment="1">
      <alignment horizontal="justify" vertical="top" wrapText="1"/>
    </xf>
    <xf numFmtId="0" fontId="7" fillId="0" borderId="0" xfId="0" applyFont="1" applyAlignment="1">
      <alignment vertical="top" wrapText="1"/>
    </xf>
    <xf numFmtId="0" fontId="14" fillId="0" borderId="0" xfId="0" applyFont="1" applyAlignment="1">
      <alignment horizontal="center"/>
    </xf>
    <xf numFmtId="0" fontId="5" fillId="4" borderId="0" xfId="0" applyFont="1" applyFill="1"/>
    <xf numFmtId="0" fontId="6" fillId="0" borderId="0" xfId="0" applyFont="1"/>
    <xf numFmtId="0" fontId="17" fillId="0" borderId="0" xfId="0" applyFont="1"/>
    <xf numFmtId="0" fontId="8" fillId="0" borderId="0" xfId="0" applyFont="1"/>
    <xf numFmtId="0" fontId="18" fillId="0" borderId="0" xfId="0" applyFont="1"/>
    <xf numFmtId="2" fontId="8" fillId="0" borderId="0" xfId="0" applyNumberFormat="1" applyFont="1"/>
    <xf numFmtId="0" fontId="20" fillId="0" borderId="0" xfId="0" applyFont="1"/>
    <xf numFmtId="0" fontId="21" fillId="0" borderId="0" xfId="0" applyFont="1"/>
    <xf numFmtId="2" fontId="21" fillId="0" borderId="0" xfId="0" applyNumberFormat="1" applyFont="1"/>
    <xf numFmtId="0" fontId="21" fillId="7" borderId="2" xfId="0" applyFont="1" applyFill="1" applyBorder="1"/>
    <xf numFmtId="2" fontId="18" fillId="0" borderId="0" xfId="0" applyNumberFormat="1" applyFont="1"/>
    <xf numFmtId="0" fontId="18" fillId="0" borderId="2" xfId="0" applyFont="1" applyBorder="1"/>
    <xf numFmtId="10" fontId="18" fillId="0" borderId="2" xfId="0" applyNumberFormat="1" applyFont="1" applyBorder="1"/>
    <xf numFmtId="10" fontId="18" fillId="0" borderId="2" xfId="56" applyNumberFormat="1" applyFont="1" applyBorder="1"/>
    <xf numFmtId="0" fontId="17" fillId="8" borderId="2" xfId="0" applyFont="1" applyFill="1" applyBorder="1" applyAlignment="1">
      <alignment horizontal="center" vertical="center" wrapText="1"/>
    </xf>
    <xf numFmtId="0" fontId="8" fillId="0" borderId="2" xfId="0" applyFont="1" applyBorder="1" applyAlignment="1">
      <alignment horizontal="left"/>
    </xf>
    <xf numFmtId="2" fontId="18" fillId="0" borderId="2" xfId="0" applyNumberFormat="1" applyFont="1" applyBorder="1"/>
    <xf numFmtId="0" fontId="25" fillId="0" borderId="0" xfId="0" applyFont="1"/>
    <xf numFmtId="0" fontId="20" fillId="0" borderId="2" xfId="0" applyFont="1" applyBorder="1" applyAlignment="1">
      <alignment horizontal="center"/>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166" fontId="20" fillId="0" borderId="2" xfId="0" applyNumberFormat="1" applyFont="1" applyBorder="1" applyAlignment="1">
      <alignment horizontal="center"/>
    </xf>
    <xf numFmtId="2" fontId="20" fillId="0" borderId="2" xfId="0" applyNumberFormat="1" applyFont="1" applyBorder="1" applyAlignment="1">
      <alignment horizontal="center"/>
    </xf>
    <xf numFmtId="0" fontId="26" fillId="0" borderId="0" xfId="0" applyFont="1"/>
    <xf numFmtId="0" fontId="27" fillId="0" borderId="0" xfId="0" applyFont="1"/>
    <xf numFmtId="2" fontId="18" fillId="0" borderId="0" xfId="0" applyNumberFormat="1" applyFont="1" applyAlignment="1">
      <alignment horizontal="center"/>
    </xf>
    <xf numFmtId="0" fontId="8" fillId="0" borderId="0" xfId="22"/>
    <xf numFmtId="0" fontId="8" fillId="0" borderId="0" xfId="22" applyAlignment="1">
      <alignment vertical="center"/>
    </xf>
    <xf numFmtId="0" fontId="8" fillId="0" borderId="0" xfId="22" applyAlignment="1">
      <alignment horizontal="left"/>
    </xf>
    <xf numFmtId="0" fontId="8" fillId="0" borderId="0" xfId="22" applyAlignment="1">
      <alignment horizontal="center"/>
    </xf>
    <xf numFmtId="10" fontId="8" fillId="7" borderId="2" xfId="56" applyNumberFormat="1" applyFont="1" applyFill="1" applyBorder="1" applyAlignment="1">
      <alignment horizontal="center" vertical="center"/>
    </xf>
    <xf numFmtId="0" fontId="13" fillId="0" borderId="0" xfId="0" applyFont="1"/>
    <xf numFmtId="0" fontId="13" fillId="0" borderId="2" xfId="60" applyFont="1" applyBorder="1" applyAlignment="1">
      <alignment horizontal="center" vertical="center"/>
    </xf>
    <xf numFmtId="0" fontId="13" fillId="0" borderId="0" xfId="60" applyFont="1" applyAlignment="1">
      <alignment horizontal="left" vertical="center"/>
    </xf>
    <xf numFmtId="0" fontId="13" fillId="0" borderId="0" xfId="60" applyFont="1" applyAlignment="1">
      <alignment vertical="center"/>
    </xf>
    <xf numFmtId="0" fontId="13" fillId="0" borderId="0" xfId="60" applyFont="1" applyAlignment="1">
      <alignment horizontal="center" vertical="center"/>
    </xf>
    <xf numFmtId="0" fontId="19" fillId="0" borderId="2" xfId="60" applyFont="1" applyBorder="1" applyAlignment="1">
      <alignment horizontal="center" vertical="center" wrapText="1"/>
    </xf>
    <xf numFmtId="0" fontId="19" fillId="7" borderId="2" xfId="60" applyFont="1" applyFill="1" applyBorder="1" applyAlignment="1">
      <alignment horizontal="center" vertical="center" wrapText="1"/>
    </xf>
    <xf numFmtId="0" fontId="19" fillId="8" borderId="2" xfId="60" applyFont="1" applyFill="1" applyBorder="1" applyAlignment="1">
      <alignment horizontal="left" vertical="center" wrapText="1"/>
    </xf>
    <xf numFmtId="0" fontId="13" fillId="7" borderId="2" xfId="60" applyFont="1" applyFill="1" applyBorder="1" applyAlignment="1">
      <alignment horizontal="center" vertical="center" wrapText="1"/>
    </xf>
    <xf numFmtId="0" fontId="13" fillId="11" borderId="2" xfId="61" applyFont="1" applyFill="1" applyBorder="1" applyAlignment="1">
      <alignment horizontal="center" vertical="center"/>
    </xf>
    <xf numFmtId="0" fontId="13" fillId="7" borderId="2" xfId="61" applyFont="1" applyFill="1" applyBorder="1" applyAlignment="1">
      <alignment horizontal="center" vertical="center"/>
    </xf>
    <xf numFmtId="0" fontId="32" fillId="0" borderId="2" xfId="59" applyFont="1" applyFill="1" applyBorder="1" applyAlignment="1" applyProtection="1">
      <alignment horizontal="left" vertical="center"/>
    </xf>
    <xf numFmtId="0" fontId="33" fillId="0" borderId="0" xfId="60" applyFont="1" applyAlignment="1">
      <alignment vertical="center"/>
    </xf>
    <xf numFmtId="0" fontId="13" fillId="8" borderId="0" xfId="60" applyFont="1" applyFill="1" applyAlignment="1">
      <alignment horizontal="center" vertical="center"/>
    </xf>
    <xf numFmtId="0" fontId="33" fillId="0" borderId="0" xfId="60" applyFont="1"/>
    <xf numFmtId="0" fontId="34" fillId="0" borderId="2" xfId="59" applyFont="1" applyFill="1" applyBorder="1" applyAlignment="1" applyProtection="1">
      <alignment horizontal="left" vertical="center"/>
    </xf>
    <xf numFmtId="0" fontId="13" fillId="8" borderId="2" xfId="61" applyFont="1" applyFill="1" applyBorder="1" applyAlignment="1">
      <alignment horizontal="center" vertical="center"/>
    </xf>
    <xf numFmtId="0" fontId="32" fillId="9" borderId="2" xfId="59" applyFont="1" applyFill="1" applyBorder="1" applyAlignment="1" applyProtection="1">
      <alignment horizontal="left" vertical="center"/>
    </xf>
    <xf numFmtId="0" fontId="35" fillId="7" borderId="2" xfId="60" applyFont="1" applyFill="1" applyBorder="1" applyAlignment="1">
      <alignment horizontal="center" vertical="center"/>
    </xf>
    <xf numFmtId="0" fontId="35" fillId="9" borderId="2" xfId="60" applyFont="1" applyFill="1" applyBorder="1" applyAlignment="1">
      <alignment horizontal="left" vertical="center"/>
    </xf>
    <xf numFmtId="0" fontId="35" fillId="8" borderId="2" xfId="60" applyFont="1" applyFill="1" applyBorder="1" applyAlignment="1">
      <alignment horizontal="left" vertical="center" wrapText="1"/>
    </xf>
    <xf numFmtId="0" fontId="33" fillId="7" borderId="2" xfId="60" applyFont="1" applyFill="1" applyBorder="1" applyAlignment="1">
      <alignment horizontal="center" vertical="center"/>
    </xf>
    <xf numFmtId="0" fontId="13" fillId="8" borderId="2" xfId="60" applyFont="1" applyFill="1" applyBorder="1" applyAlignment="1">
      <alignment horizontal="center" vertical="center" wrapText="1"/>
    </xf>
    <xf numFmtId="0" fontId="13" fillId="0" borderId="2" xfId="60" applyFont="1" applyBorder="1" applyAlignment="1">
      <alignment horizontal="left" vertical="center"/>
    </xf>
    <xf numFmtId="0" fontId="19" fillId="10" borderId="2" xfId="60" applyFont="1" applyFill="1" applyBorder="1" applyAlignment="1">
      <alignment horizontal="left" vertical="center" wrapText="1"/>
    </xf>
    <xf numFmtId="0" fontId="33" fillId="0" borderId="0" xfId="60" applyFont="1" applyAlignment="1">
      <alignment vertical="center" wrapText="1"/>
    </xf>
    <xf numFmtId="0" fontId="19" fillId="11" borderId="2" xfId="60" applyFont="1" applyFill="1" applyBorder="1" applyAlignment="1">
      <alignment horizontal="center" vertical="center" wrapText="1"/>
    </xf>
    <xf numFmtId="0" fontId="13" fillId="11" borderId="2" xfId="60" applyFont="1" applyFill="1" applyBorder="1" applyAlignment="1">
      <alignment horizontal="center" vertical="center" wrapText="1"/>
    </xf>
    <xf numFmtId="0" fontId="19" fillId="11" borderId="2" xfId="60" applyFont="1" applyFill="1" applyBorder="1" applyAlignment="1">
      <alignment horizontal="left" vertical="center" wrapText="1"/>
    </xf>
    <xf numFmtId="0" fontId="13" fillId="11" borderId="2" xfId="61" applyFont="1" applyFill="1" applyBorder="1" applyAlignment="1">
      <alignment horizontal="center" vertical="center" wrapText="1"/>
    </xf>
    <xf numFmtId="0" fontId="33" fillId="0" borderId="2" xfId="60" applyFont="1" applyBorder="1" applyAlignment="1">
      <alignment vertical="center"/>
    </xf>
    <xf numFmtId="0" fontId="33" fillId="0" borderId="2" xfId="60" applyFont="1" applyBorder="1" applyAlignment="1">
      <alignment vertical="center" wrapText="1"/>
    </xf>
    <xf numFmtId="0" fontId="35" fillId="0" borderId="2" xfId="60" applyFont="1" applyBorder="1" applyAlignment="1">
      <alignment horizontal="left" vertical="center"/>
    </xf>
    <xf numFmtId="0" fontId="33" fillId="0" borderId="2" xfId="60" applyFont="1" applyBorder="1"/>
    <xf numFmtId="0" fontId="35" fillId="11" borderId="2" xfId="60" applyFont="1" applyFill="1" applyBorder="1" applyAlignment="1">
      <alignment horizontal="left" vertical="center" wrapText="1"/>
    </xf>
    <xf numFmtId="0" fontId="19" fillId="11" borderId="2" xfId="60" applyFont="1" applyFill="1" applyBorder="1" applyAlignment="1">
      <alignment vertical="center" wrapText="1"/>
    </xf>
    <xf numFmtId="0" fontId="35" fillId="0" borderId="2" xfId="60" applyFont="1" applyBorder="1" applyAlignment="1">
      <alignment vertical="center"/>
    </xf>
    <xf numFmtId="0" fontId="35" fillId="10" borderId="2" xfId="60" applyFont="1" applyFill="1" applyBorder="1" applyAlignment="1">
      <alignment horizontal="left" vertical="center" wrapText="1"/>
    </xf>
    <xf numFmtId="0" fontId="19" fillId="0" borderId="2" xfId="60" applyFont="1" applyBorder="1" applyAlignment="1">
      <alignment vertical="center" wrapText="1"/>
    </xf>
    <xf numFmtId="0" fontId="19" fillId="0" borderId="2" xfId="60" applyFont="1" applyBorder="1" applyAlignment="1">
      <alignment horizontal="left" vertical="center"/>
    </xf>
    <xf numFmtId="0" fontId="19" fillId="12" borderId="2" xfId="60" applyFont="1" applyFill="1" applyBorder="1" applyAlignment="1">
      <alignment horizontal="center" vertical="center"/>
    </xf>
    <xf numFmtId="0" fontId="19" fillId="12" borderId="2" xfId="60" applyFont="1" applyFill="1" applyBorder="1" applyAlignment="1">
      <alignment horizontal="left" vertical="center" wrapText="1"/>
    </xf>
    <xf numFmtId="0" fontId="13" fillId="12" borderId="2" xfId="60" applyFont="1" applyFill="1" applyBorder="1" applyAlignment="1">
      <alignment horizontal="center" vertical="center"/>
    </xf>
    <xf numFmtId="0" fontId="19" fillId="12" borderId="2" xfId="61" applyFont="1" applyFill="1" applyBorder="1" applyAlignment="1">
      <alignment vertical="center" wrapText="1"/>
    </xf>
    <xf numFmtId="0" fontId="13" fillId="12" borderId="2" xfId="61" applyFont="1" applyFill="1" applyBorder="1" applyAlignment="1">
      <alignment horizontal="center" vertical="center"/>
    </xf>
    <xf numFmtId="0" fontId="13" fillId="0" borderId="0" xfId="60" applyFont="1" applyAlignment="1">
      <alignment horizontal="left" vertical="center" wrapText="1"/>
    </xf>
    <xf numFmtId="0" fontId="15" fillId="0" borderId="0" xfId="60" applyFont="1"/>
    <xf numFmtId="0" fontId="15" fillId="0" borderId="0" xfId="60" applyFont="1" applyAlignment="1">
      <alignment wrapText="1"/>
    </xf>
    <xf numFmtId="0" fontId="6" fillId="0" borderId="0" xfId="0" applyFont="1" applyAlignment="1">
      <alignment horizontal="left"/>
    </xf>
    <xf numFmtId="0" fontId="28" fillId="0" borderId="0" xfId="0" applyFont="1" applyAlignment="1">
      <alignment horizontal="left"/>
    </xf>
    <xf numFmtId="0" fontId="28" fillId="0" borderId="0" xfId="0" applyFont="1" applyAlignment="1">
      <alignment horizontal="left" vertical="top"/>
    </xf>
    <xf numFmtId="0" fontId="6" fillId="0" borderId="0" xfId="0" applyFont="1" applyAlignment="1">
      <alignment horizontal="left" vertical="top"/>
    </xf>
    <xf numFmtId="0" fontId="28" fillId="0" borderId="0" xfId="0" applyFont="1"/>
    <xf numFmtId="0" fontId="29" fillId="4" borderId="0" xfId="0" applyFont="1" applyFill="1" applyAlignment="1">
      <alignment horizontal="left"/>
    </xf>
    <xf numFmtId="0" fontId="6" fillId="0" borderId="0" xfId="0" applyFont="1" applyAlignment="1">
      <alignment horizontal="justify"/>
    </xf>
    <xf numFmtId="0" fontId="21" fillId="7" borderId="2" xfId="0" applyFont="1" applyFill="1" applyBorder="1" applyAlignment="1">
      <alignment wrapText="1"/>
    </xf>
    <xf numFmtId="0" fontId="36" fillId="11" borderId="2" xfId="61" applyFont="1" applyFill="1" applyBorder="1" applyAlignment="1">
      <alignment horizontal="center" vertical="center"/>
    </xf>
    <xf numFmtId="0" fontId="13" fillId="0" borderId="2" xfId="60" applyFont="1" applyBorder="1" applyAlignment="1">
      <alignment horizontal="left" vertical="center" wrapText="1"/>
    </xf>
    <xf numFmtId="0" fontId="36" fillId="0" borderId="2" xfId="61" applyFont="1" applyBorder="1" applyAlignment="1">
      <alignment horizontal="center" vertical="center"/>
    </xf>
    <xf numFmtId="0" fontId="36" fillId="10" borderId="2" xfId="61" applyFont="1" applyFill="1" applyBorder="1" applyAlignment="1">
      <alignment horizontal="center" vertical="center"/>
    </xf>
    <xf numFmtId="0" fontId="13" fillId="10" borderId="2" xfId="61" applyFont="1" applyFill="1" applyBorder="1" applyAlignment="1">
      <alignment horizontal="center" vertical="center"/>
    </xf>
    <xf numFmtId="0" fontId="21" fillId="8" borderId="2" xfId="0" applyFont="1" applyFill="1" applyBorder="1"/>
    <xf numFmtId="0" fontId="37" fillId="0" borderId="0" xfId="60" applyFont="1"/>
    <xf numFmtId="0" fontId="36" fillId="0" borderId="2" xfId="60" applyFont="1" applyBorder="1" applyAlignment="1">
      <alignment horizontal="center" vertical="center"/>
    </xf>
    <xf numFmtId="0" fontId="38" fillId="11" borderId="2" xfId="60" applyFont="1" applyFill="1" applyBorder="1" applyAlignment="1">
      <alignment horizontal="center" vertical="center" wrapText="1"/>
    </xf>
    <xf numFmtId="0" fontId="18" fillId="0" borderId="0" xfId="0" applyFont="1" applyAlignment="1">
      <alignment wrapText="1"/>
    </xf>
    <xf numFmtId="2" fontId="21" fillId="0" borderId="0" xfId="0" applyNumberFormat="1" applyFont="1" applyAlignment="1">
      <alignment horizontal="center"/>
    </xf>
    <xf numFmtId="2" fontId="21" fillId="0" borderId="0" xfId="0" applyNumberFormat="1" applyFont="1" applyAlignment="1">
      <alignment horizontal="center" vertical="center"/>
    </xf>
    <xf numFmtId="0" fontId="13" fillId="0" borderId="0" xfId="0" applyFont="1" applyAlignment="1">
      <alignment horizontal="center"/>
    </xf>
    <xf numFmtId="0" fontId="13" fillId="0" borderId="0" xfId="0" applyFont="1" applyAlignment="1">
      <alignment wrapText="1"/>
    </xf>
    <xf numFmtId="2" fontId="8" fillId="0" borderId="0" xfId="15" applyNumberFormat="1" applyAlignment="1">
      <alignment horizontal="right"/>
    </xf>
    <xf numFmtId="0" fontId="30" fillId="0" borderId="0" xfId="0" applyFont="1"/>
    <xf numFmtId="2" fontId="13" fillId="7" borderId="2" xfId="0" applyNumberFormat="1" applyFont="1" applyFill="1" applyBorder="1" applyAlignment="1">
      <alignment horizontal="center" vertical="center"/>
    </xf>
    <xf numFmtId="10" fontId="13" fillId="7" borderId="2" xfId="56" applyNumberFormat="1" applyFont="1" applyFill="1" applyBorder="1" applyAlignment="1">
      <alignment horizontal="center" vertical="center"/>
    </xf>
    <xf numFmtId="1" fontId="13" fillId="7" borderId="2" xfId="0" applyNumberFormat="1" applyFont="1" applyFill="1" applyBorder="1" applyAlignment="1">
      <alignment horizontal="center" vertical="center"/>
    </xf>
    <xf numFmtId="0" fontId="0" fillId="8" borderId="2" xfId="0" applyFill="1" applyBorder="1"/>
    <xf numFmtId="0" fontId="0" fillId="0" borderId="2" xfId="0" applyBorder="1"/>
    <xf numFmtId="0" fontId="0" fillId="0" borderId="2" xfId="0" applyBorder="1" applyAlignment="1">
      <alignment horizontal="center" wrapText="1"/>
    </xf>
    <xf numFmtId="169" fontId="40" fillId="14" borderId="10" xfId="0" applyNumberFormat="1" applyFont="1" applyFill="1" applyBorder="1" applyAlignment="1">
      <alignment horizontal="right" vertical="center"/>
    </xf>
    <xf numFmtId="10" fontId="0" fillId="0" borderId="0" xfId="56" applyNumberFormat="1" applyFont="1"/>
    <xf numFmtId="172" fontId="0" fillId="0" borderId="0" xfId="56" applyNumberFormat="1" applyFont="1"/>
    <xf numFmtId="9" fontId="0" fillId="0" borderId="0" xfId="56" applyFont="1"/>
    <xf numFmtId="0" fontId="0" fillId="5" borderId="0" xfId="0" applyFill="1"/>
    <xf numFmtId="10" fontId="13" fillId="7" borderId="2" xfId="0" applyNumberFormat="1" applyFont="1" applyFill="1" applyBorder="1" applyAlignment="1">
      <alignment horizontal="center" vertical="center"/>
    </xf>
    <xf numFmtId="168" fontId="13" fillId="7" borderId="2" xfId="0" applyNumberFormat="1" applyFont="1" applyFill="1" applyBorder="1" applyAlignment="1">
      <alignment horizontal="center" vertical="center"/>
    </xf>
    <xf numFmtId="0" fontId="0" fillId="5" borderId="0" xfId="0" applyFill="1" applyAlignment="1">
      <alignment vertical="center"/>
    </xf>
    <xf numFmtId="0" fontId="49" fillId="0" borderId="0" xfId="0" applyFont="1" applyAlignment="1">
      <alignment horizontal="center" readingOrder="1"/>
    </xf>
    <xf numFmtId="0" fontId="41" fillId="0" borderId="0" xfId="40" applyFont="1" applyAlignment="1">
      <alignment horizontal="center"/>
    </xf>
    <xf numFmtId="0" fontId="41" fillId="0" borderId="0" xfId="40" applyFont="1"/>
    <xf numFmtId="0" fontId="41" fillId="0" borderId="0" xfId="0" applyFont="1"/>
    <xf numFmtId="2" fontId="41" fillId="0" borderId="0" xfId="0" applyNumberFormat="1" applyFont="1"/>
    <xf numFmtId="0" fontId="41" fillId="0" borderId="0" xfId="22" applyFont="1"/>
    <xf numFmtId="0" fontId="41" fillId="0" borderId="0" xfId="22" applyFont="1" applyAlignment="1">
      <alignment vertical="center"/>
    </xf>
    <xf numFmtId="10" fontId="41" fillId="0" borderId="0" xfId="22" applyNumberFormat="1" applyFont="1" applyAlignment="1">
      <alignment vertical="center"/>
    </xf>
    <xf numFmtId="10" fontId="41" fillId="0" borderId="0" xfId="22" applyNumberFormat="1" applyFont="1"/>
    <xf numFmtId="0" fontId="41" fillId="0" borderId="0" xfId="22" applyFont="1" applyAlignment="1">
      <alignment horizontal="left"/>
    </xf>
    <xf numFmtId="0" fontId="41" fillId="0" borderId="0" xfId="22" applyFont="1" applyAlignment="1">
      <alignment horizontal="center"/>
    </xf>
    <xf numFmtId="2" fontId="24" fillId="0" borderId="0" xfId="0" applyNumberFormat="1" applyFont="1" applyAlignment="1">
      <alignment horizontal="right" shrinkToFit="1"/>
    </xf>
    <xf numFmtId="10" fontId="41" fillId="0" borderId="0" xfId="56" applyNumberFormat="1" applyFont="1"/>
    <xf numFmtId="10" fontId="41" fillId="0" borderId="0" xfId="56" applyNumberFormat="1" applyFont="1" applyAlignment="1">
      <alignment horizontal="right"/>
    </xf>
    <xf numFmtId="0" fontId="51" fillId="0" borderId="0" xfId="39" applyFont="1" applyAlignment="1">
      <alignment horizontal="left"/>
    </xf>
    <xf numFmtId="0" fontId="36" fillId="0" borderId="0" xfId="0" applyFont="1"/>
    <xf numFmtId="2" fontId="0" fillId="0" borderId="2" xfId="0" applyNumberFormat="1" applyBorder="1"/>
    <xf numFmtId="9" fontId="39" fillId="0" borderId="2" xfId="56" applyFont="1" applyBorder="1" applyAlignment="1">
      <alignment horizontal="center"/>
    </xf>
    <xf numFmtId="10" fontId="0" fillId="0" borderId="2" xfId="56" applyNumberFormat="1" applyFont="1" applyBorder="1" applyAlignment="1">
      <alignment horizontal="center" wrapText="1"/>
    </xf>
    <xf numFmtId="2" fontId="21" fillId="0" borderId="0" xfId="0" applyNumberFormat="1" applyFont="1" applyAlignment="1">
      <alignment horizontal="right"/>
    </xf>
    <xf numFmtId="2" fontId="22" fillId="0" borderId="0" xfId="0" applyNumberFormat="1" applyFont="1" applyAlignment="1">
      <alignment horizontal="right"/>
    </xf>
    <xf numFmtId="0" fontId="21" fillId="0" borderId="0" xfId="0" applyFont="1" applyAlignment="1">
      <alignment horizontal="right"/>
    </xf>
    <xf numFmtId="0" fontId="21" fillId="0" borderId="0" xfId="0" applyFont="1" applyAlignment="1">
      <alignment wrapText="1"/>
    </xf>
    <xf numFmtId="4" fontId="8" fillId="7" borderId="2" xfId="0" applyNumberFormat="1" applyFont="1" applyFill="1" applyBorder="1" applyAlignment="1">
      <alignment horizontal="center" vertical="center"/>
    </xf>
    <xf numFmtId="0" fontId="41" fillId="0" borderId="2" xfId="0" applyFont="1" applyBorder="1" applyAlignment="1">
      <alignment horizontal="center"/>
    </xf>
    <xf numFmtId="0" fontId="41" fillId="0" borderId="2" xfId="0" applyFont="1" applyBorder="1"/>
    <xf numFmtId="0" fontId="21" fillId="0" borderId="2" xfId="0" applyFont="1" applyBorder="1" applyAlignment="1">
      <alignment wrapText="1"/>
    </xf>
    <xf numFmtId="0" fontId="41" fillId="0" borderId="2" xfId="40" applyFont="1" applyBorder="1" applyAlignment="1">
      <alignment horizontal="center"/>
    </xf>
    <xf numFmtId="2" fontId="41" fillId="0" borderId="2" xfId="0" applyNumberFormat="1" applyFont="1" applyBorder="1" applyAlignment="1">
      <alignment horizontal="center"/>
    </xf>
    <xf numFmtId="2" fontId="41" fillId="0" borderId="2" xfId="40" applyNumberFormat="1" applyFont="1" applyBorder="1" applyAlignment="1">
      <alignment horizontal="center"/>
    </xf>
    <xf numFmtId="166" fontId="55" fillId="7" borderId="2" xfId="15" applyNumberFormat="1" applyFont="1" applyFill="1" applyBorder="1" applyAlignment="1">
      <alignment horizontal="center" vertical="center" wrapText="1"/>
    </xf>
    <xf numFmtId="2" fontId="55" fillId="7" borderId="2" xfId="15" applyNumberFormat="1" applyFont="1" applyFill="1" applyBorder="1" applyAlignment="1">
      <alignment horizontal="center"/>
    </xf>
    <xf numFmtId="2" fontId="55" fillId="7" borderId="2" xfId="15" applyNumberFormat="1" applyFont="1" applyFill="1" applyBorder="1" applyAlignment="1">
      <alignment horizontal="center" vertical="center" wrapText="1"/>
    </xf>
    <xf numFmtId="0" fontId="37" fillId="6" borderId="2" xfId="0" applyFont="1" applyFill="1" applyBorder="1" applyAlignment="1">
      <alignment horizontal="center" vertical="center"/>
    </xf>
    <xf numFmtId="2" fontId="54" fillId="6" borderId="2" xfId="15" applyNumberFormat="1" applyFont="1" applyFill="1" applyBorder="1" applyAlignment="1">
      <alignment horizontal="center"/>
    </xf>
    <xf numFmtId="0" fontId="60" fillId="8" borderId="0" xfId="0" applyFont="1" applyFill="1"/>
    <xf numFmtId="0" fontId="61" fillId="6" borderId="2" xfId="0" applyFont="1" applyFill="1" applyBorder="1" applyAlignment="1">
      <alignment horizontal="center" vertical="center" wrapText="1"/>
    </xf>
    <xf numFmtId="0" fontId="59" fillId="7" borderId="2" xfId="0" applyFont="1" applyFill="1" applyBorder="1" applyAlignment="1">
      <alignment wrapText="1"/>
    </xf>
    <xf numFmtId="2" fontId="59" fillId="7" borderId="2" xfId="0" applyNumberFormat="1" applyFont="1" applyFill="1" applyBorder="1" applyAlignment="1">
      <alignment horizontal="right"/>
    </xf>
    <xf numFmtId="167" fontId="59" fillId="7" borderId="2" xfId="0" applyNumberFormat="1" applyFont="1" applyFill="1" applyBorder="1" applyAlignment="1">
      <alignment horizontal="right"/>
    </xf>
    <xf numFmtId="2" fontId="0" fillId="0" borderId="0" xfId="0" applyNumberFormat="1" applyAlignment="1">
      <alignment vertical="top"/>
    </xf>
    <xf numFmtId="2" fontId="50" fillId="0" borderId="0" xfId="0" applyNumberFormat="1" applyFont="1" applyAlignment="1">
      <alignment vertical="top"/>
    </xf>
    <xf numFmtId="2" fontId="41" fillId="0" borderId="0" xfId="40" applyNumberFormat="1" applyFont="1"/>
    <xf numFmtId="173" fontId="55" fillId="13" borderId="2" xfId="62" applyNumberFormat="1" applyFont="1" applyFill="1" applyBorder="1" applyAlignment="1">
      <alignment horizontal="right"/>
    </xf>
    <xf numFmtId="4" fontId="55" fillId="7" borderId="2" xfId="62" applyNumberFormat="1" applyFont="1" applyFill="1" applyBorder="1" applyAlignment="1">
      <alignment horizontal="right"/>
    </xf>
    <xf numFmtId="2" fontId="55" fillId="13" borderId="2" xfId="62" applyNumberFormat="1" applyFont="1" applyFill="1" applyBorder="1" applyAlignment="1">
      <alignment horizontal="right"/>
    </xf>
    <xf numFmtId="2" fontId="54" fillId="13" borderId="2" xfId="0" applyNumberFormat="1" applyFont="1" applyFill="1" applyBorder="1" applyAlignment="1">
      <alignment horizontal="right" vertical="center"/>
    </xf>
    <xf numFmtId="2" fontId="54" fillId="7" borderId="2" xfId="15" applyNumberFormat="1" applyFont="1" applyFill="1" applyBorder="1" applyAlignment="1">
      <alignment horizontal="right" vertical="center"/>
    </xf>
    <xf numFmtId="1" fontId="8" fillId="7" borderId="2" xfId="22" applyNumberFormat="1" applyFill="1" applyBorder="1" applyAlignment="1">
      <alignment horizontal="center" vertical="center"/>
    </xf>
    <xf numFmtId="2" fontId="64" fillId="7" borderId="2" xfId="0" applyNumberFormat="1" applyFont="1" applyFill="1" applyBorder="1" applyAlignment="1">
      <alignment horizontal="left" vertical="center" wrapText="1"/>
    </xf>
    <xf numFmtId="0" fontId="64" fillId="7" borderId="2" xfId="0" applyFont="1" applyFill="1" applyBorder="1" applyAlignment="1">
      <alignment horizontal="left" vertical="center" wrapText="1"/>
    </xf>
    <xf numFmtId="169" fontId="42" fillId="14" borderId="12" xfId="0" applyNumberFormat="1" applyFont="1" applyFill="1" applyBorder="1" applyAlignment="1">
      <alignment horizontal="right" vertical="center"/>
    </xf>
    <xf numFmtId="2" fontId="0" fillId="0" borderId="0" xfId="0" applyNumberFormat="1"/>
    <xf numFmtId="0" fontId="0" fillId="16" borderId="0" xfId="0" applyFill="1"/>
    <xf numFmtId="0" fontId="55" fillId="17" borderId="2" xfId="0" applyFont="1" applyFill="1" applyBorder="1" applyAlignment="1">
      <alignment horizontal="center" vertical="top" wrapText="1"/>
    </xf>
    <xf numFmtId="0" fontId="54" fillId="17" borderId="2" xfId="0" applyFont="1" applyFill="1" applyBorder="1" applyAlignment="1">
      <alignment horizontal="center" vertical="center" wrapText="1"/>
    </xf>
    <xf numFmtId="0" fontId="55" fillId="16" borderId="2" xfId="0" applyFont="1" applyFill="1" applyBorder="1" applyAlignment="1">
      <alignment horizontal="center" vertical="center" wrapText="1"/>
    </xf>
    <xf numFmtId="0" fontId="55" fillId="16" borderId="2" xfId="0" applyFont="1" applyFill="1" applyBorder="1" applyAlignment="1">
      <alignment vertical="center" wrapText="1"/>
    </xf>
    <xf numFmtId="2" fontId="55" fillId="16" borderId="2" xfId="40" applyNumberFormat="1" applyFont="1" applyFill="1" applyBorder="1" applyAlignment="1">
      <alignment horizontal="center"/>
    </xf>
    <xf numFmtId="2" fontId="55" fillId="16" borderId="2" xfId="0" applyNumberFormat="1" applyFont="1" applyFill="1" applyBorder="1" applyAlignment="1">
      <alignment horizontal="center" vertical="center"/>
    </xf>
    <xf numFmtId="0" fontId="14" fillId="16" borderId="2" xfId="0" applyFont="1" applyFill="1" applyBorder="1" applyAlignment="1">
      <alignment horizontal="left" wrapText="1"/>
    </xf>
    <xf numFmtId="2" fontId="14" fillId="16" borderId="5" xfId="0" applyNumberFormat="1" applyFont="1" applyFill="1" applyBorder="1" applyAlignment="1">
      <alignment horizontal="center" vertical="center"/>
    </xf>
    <xf numFmtId="0" fontId="55" fillId="16" borderId="7" xfId="0" applyFont="1" applyFill="1" applyBorder="1" applyAlignment="1">
      <alignment vertical="center" wrapText="1"/>
    </xf>
    <xf numFmtId="10" fontId="55" fillId="16" borderId="7" xfId="56" applyNumberFormat="1" applyFont="1" applyFill="1" applyBorder="1" applyAlignment="1">
      <alignment horizontal="center" vertical="center"/>
    </xf>
    <xf numFmtId="10" fontId="55" fillId="16" borderId="2" xfId="56" applyNumberFormat="1" applyFont="1" applyFill="1" applyBorder="1" applyAlignment="1">
      <alignment horizontal="center" vertical="center" wrapText="1"/>
    </xf>
    <xf numFmtId="0" fontId="55" fillId="16" borderId="2" xfId="0" applyFont="1" applyFill="1" applyBorder="1" applyAlignment="1">
      <alignment horizontal="center" vertical="top" wrapText="1"/>
    </xf>
    <xf numFmtId="167" fontId="55" fillId="16" borderId="2" xfId="0" applyNumberFormat="1" applyFont="1" applyFill="1" applyBorder="1" applyAlignment="1">
      <alignment horizontal="center" vertical="center"/>
    </xf>
    <xf numFmtId="0" fontId="57" fillId="6" borderId="2" xfId="0" applyFont="1" applyFill="1" applyBorder="1" applyAlignment="1">
      <alignment horizontal="center" vertical="center" wrapText="1"/>
    </xf>
    <xf numFmtId="0" fontId="65" fillId="0" borderId="0" xfId="0" applyFont="1" applyAlignment="1">
      <alignment vertical="center" wrapText="1"/>
    </xf>
    <xf numFmtId="0" fontId="18" fillId="0" borderId="0" xfId="0" applyFont="1" applyAlignment="1">
      <alignment vertical="center" wrapText="1"/>
    </xf>
    <xf numFmtId="17" fontId="0" fillId="0" borderId="0" xfId="0" applyNumberFormat="1"/>
    <xf numFmtId="0" fontId="53" fillId="6" borderId="2" xfId="0" applyFont="1" applyFill="1" applyBorder="1" applyAlignment="1">
      <alignment horizontal="center" vertical="center" wrapText="1"/>
    </xf>
    <xf numFmtId="0" fontId="20" fillId="0" borderId="0" xfId="0" applyFont="1" applyAlignment="1">
      <alignment vertical="center"/>
    </xf>
    <xf numFmtId="0" fontId="20" fillId="0" borderId="0" xfId="0" applyFont="1" applyAlignment="1">
      <alignment horizontal="center" vertical="center"/>
    </xf>
    <xf numFmtId="0" fontId="20" fillId="0" borderId="2" xfId="0" applyFont="1" applyBorder="1" applyAlignment="1">
      <alignment horizontal="center" vertical="center"/>
    </xf>
    <xf numFmtId="2" fontId="20" fillId="0" borderId="0" xfId="0" applyNumberFormat="1" applyFont="1"/>
    <xf numFmtId="0" fontId="19" fillId="15" borderId="2" xfId="0" applyFont="1" applyFill="1" applyBorder="1" applyAlignment="1">
      <alignment horizontal="center" vertical="center"/>
    </xf>
    <xf numFmtId="0" fontId="44" fillId="0" borderId="0" xfId="22" applyFont="1"/>
    <xf numFmtId="0" fontId="44" fillId="0" borderId="0" xfId="22" applyFont="1" applyAlignment="1">
      <alignment vertical="center"/>
    </xf>
    <xf numFmtId="2" fontId="44" fillId="0" borderId="0" xfId="22" applyNumberFormat="1" applyFont="1" applyAlignment="1">
      <alignment horizontal="center"/>
    </xf>
    <xf numFmtId="0" fontId="44" fillId="0" borderId="0" xfId="22" applyFont="1" applyAlignment="1">
      <alignment horizontal="left"/>
    </xf>
    <xf numFmtId="0" fontId="44" fillId="0" borderId="0" xfId="22" applyFont="1" applyAlignment="1">
      <alignment horizontal="center"/>
    </xf>
    <xf numFmtId="10" fontId="44" fillId="0" borderId="0" xfId="45" applyNumberFormat="1" applyFont="1"/>
    <xf numFmtId="0" fontId="55" fillId="0" borderId="0" xfId="22" applyFont="1"/>
    <xf numFmtId="0" fontId="14" fillId="0" borderId="0" xfId="0" applyFont="1"/>
    <xf numFmtId="0" fontId="55" fillId="0" borderId="0" xfId="22" applyFont="1" applyAlignment="1">
      <alignment horizontal="left"/>
    </xf>
    <xf numFmtId="0" fontId="55" fillId="0" borderId="0" xfId="22" applyFont="1" applyAlignment="1">
      <alignment horizontal="center"/>
    </xf>
    <xf numFmtId="0" fontId="44" fillId="0" borderId="0" xfId="22" applyFont="1" applyAlignment="1">
      <alignment horizontal="center" vertical="center"/>
    </xf>
    <xf numFmtId="0" fontId="44" fillId="7" borderId="2" xfId="0" applyFont="1" applyFill="1" applyBorder="1" applyAlignment="1">
      <alignment horizontal="center"/>
    </xf>
    <xf numFmtId="2" fontId="44" fillId="7" borderId="2" xfId="0" applyNumberFormat="1" applyFont="1" applyFill="1" applyBorder="1" applyAlignment="1">
      <alignment horizontal="center"/>
    </xf>
    <xf numFmtId="2" fontId="44" fillId="7" borderId="2" xfId="56" applyNumberFormat="1" applyFont="1" applyFill="1" applyBorder="1" applyAlignment="1">
      <alignment horizontal="center"/>
    </xf>
    <xf numFmtId="0" fontId="56" fillId="7" borderId="2" xfId="0" applyFont="1" applyFill="1" applyBorder="1" applyAlignment="1">
      <alignment horizontal="center"/>
    </xf>
    <xf numFmtId="0" fontId="56" fillId="7" borderId="2" xfId="0" applyFont="1" applyFill="1" applyBorder="1" applyAlignment="1">
      <alignment horizontal="left" indent="1"/>
    </xf>
    <xf numFmtId="0" fontId="56" fillId="7" borderId="2" xfId="0" applyFont="1" applyFill="1" applyBorder="1" applyAlignment="1">
      <alignment horizontal="left" indent="2"/>
    </xf>
    <xf numFmtId="0" fontId="53" fillId="7" borderId="2" xfId="0" applyFont="1" applyFill="1" applyBorder="1" applyAlignment="1">
      <alignment horizontal="left" indent="1"/>
    </xf>
    <xf numFmtId="2" fontId="53" fillId="7" borderId="2" xfId="0" applyNumberFormat="1" applyFont="1" applyFill="1" applyBorder="1" applyAlignment="1">
      <alignment horizontal="center"/>
    </xf>
    <xf numFmtId="2" fontId="53" fillId="7" borderId="2" xfId="56" applyNumberFormat="1" applyFont="1" applyFill="1" applyBorder="1" applyAlignment="1">
      <alignment horizontal="center"/>
    </xf>
    <xf numFmtId="0" fontId="53" fillId="7" borderId="2" xfId="0" applyFont="1" applyFill="1" applyBorder="1" applyAlignment="1">
      <alignment horizontal="center"/>
    </xf>
    <xf numFmtId="10" fontId="44" fillId="7" borderId="2" xfId="56" applyNumberFormat="1" applyFont="1" applyFill="1" applyBorder="1" applyAlignment="1">
      <alignment horizontal="center" wrapText="1"/>
    </xf>
    <xf numFmtId="173" fontId="21" fillId="0" borderId="0" xfId="0" applyNumberFormat="1" applyFont="1"/>
    <xf numFmtId="0" fontId="68" fillId="19" borderId="2" xfId="0" applyFont="1" applyFill="1" applyBorder="1" applyAlignment="1">
      <alignment horizontal="center" vertical="center"/>
    </xf>
    <xf numFmtId="2" fontId="13" fillId="5" borderId="2" xfId="0" applyNumberFormat="1" applyFont="1" applyFill="1" applyBorder="1" applyAlignment="1">
      <alignment horizontal="center" vertical="center"/>
    </xf>
    <xf numFmtId="10" fontId="13" fillId="5" borderId="2" xfId="56" applyNumberFormat="1" applyFont="1" applyFill="1" applyBorder="1" applyAlignment="1">
      <alignment horizontal="center" vertical="center"/>
    </xf>
    <xf numFmtId="10" fontId="13" fillId="5" borderId="2" xfId="0" applyNumberFormat="1" applyFont="1" applyFill="1" applyBorder="1" applyAlignment="1">
      <alignment horizontal="center" vertical="center"/>
    </xf>
    <xf numFmtId="168" fontId="13" fillId="5" borderId="2" xfId="0" applyNumberFormat="1" applyFont="1" applyFill="1" applyBorder="1" applyAlignment="1">
      <alignment horizontal="center" vertical="center"/>
    </xf>
    <xf numFmtId="2" fontId="13" fillId="6" borderId="2" xfId="0" applyNumberFormat="1" applyFont="1" applyFill="1" applyBorder="1" applyAlignment="1">
      <alignment horizontal="center" vertical="center"/>
    </xf>
    <xf numFmtId="10" fontId="13" fillId="6" borderId="2" xfId="0" applyNumberFormat="1" applyFont="1" applyFill="1" applyBorder="1" applyAlignment="1">
      <alignment horizontal="center" vertical="center"/>
    </xf>
    <xf numFmtId="10" fontId="13" fillId="6" borderId="2" xfId="56" applyNumberFormat="1" applyFont="1" applyFill="1" applyBorder="1" applyAlignment="1">
      <alignment horizontal="center" vertical="center"/>
    </xf>
    <xf numFmtId="168" fontId="13" fillId="6" borderId="2" xfId="0" applyNumberFormat="1" applyFont="1" applyFill="1" applyBorder="1" applyAlignment="1">
      <alignment horizontal="center" vertical="center"/>
    </xf>
    <xf numFmtId="0" fontId="68" fillId="20" borderId="2" xfId="0" applyFont="1" applyFill="1" applyBorder="1" applyAlignment="1">
      <alignment horizontal="center" vertical="center"/>
    </xf>
    <xf numFmtId="0" fontId="19" fillId="22" borderId="2" xfId="0" applyFont="1" applyFill="1" applyBorder="1" applyAlignment="1">
      <alignment horizontal="center" vertical="center"/>
    </xf>
    <xf numFmtId="0" fontId="13" fillId="22" borderId="2" xfId="0" applyFont="1" applyFill="1" applyBorder="1" applyAlignment="1">
      <alignment horizontal="center" vertical="center"/>
    </xf>
    <xf numFmtId="0" fontId="13" fillId="15" borderId="2" xfId="0" applyFont="1" applyFill="1" applyBorder="1" applyAlignment="1">
      <alignment horizontal="center" vertical="center"/>
    </xf>
    <xf numFmtId="0" fontId="68" fillId="20" borderId="7" xfId="0" applyFont="1" applyFill="1" applyBorder="1" applyAlignment="1">
      <alignment horizontal="center" vertical="center"/>
    </xf>
    <xf numFmtId="17" fontId="68" fillId="21" borderId="17" xfId="0" applyNumberFormat="1" applyFont="1" applyFill="1" applyBorder="1" applyAlignment="1">
      <alignment horizontal="center" vertical="center"/>
    </xf>
    <xf numFmtId="17" fontId="68" fillId="21" borderId="16" xfId="0" applyNumberFormat="1" applyFont="1" applyFill="1" applyBorder="1" applyAlignment="1">
      <alignment horizontal="center" vertical="center"/>
    </xf>
    <xf numFmtId="0" fontId="68" fillId="21" borderId="18" xfId="0" applyFont="1" applyFill="1" applyBorder="1" applyAlignment="1">
      <alignment horizontal="center" vertical="center" wrapText="1"/>
    </xf>
    <xf numFmtId="0" fontId="68" fillId="21" borderId="16" xfId="0" applyFont="1" applyFill="1" applyBorder="1" applyAlignment="1">
      <alignment horizontal="center" vertical="center" wrapText="1"/>
    </xf>
    <xf numFmtId="0" fontId="68" fillId="21" borderId="17" xfId="0" applyFont="1" applyFill="1" applyBorder="1" applyAlignment="1">
      <alignment horizontal="center" vertical="center"/>
    </xf>
    <xf numFmtId="0" fontId="68" fillId="21" borderId="16" xfId="0" applyFont="1" applyFill="1" applyBorder="1" applyAlignment="1">
      <alignment horizontal="center" vertical="center"/>
    </xf>
    <xf numFmtId="10" fontId="13" fillId="23" borderId="2" xfId="56" applyNumberFormat="1" applyFont="1" applyFill="1" applyBorder="1" applyAlignment="1">
      <alignment horizontal="center" vertical="center"/>
    </xf>
    <xf numFmtId="0" fontId="13" fillId="23" borderId="2" xfId="0" applyFont="1" applyFill="1" applyBorder="1" applyAlignment="1">
      <alignment horizontal="center" vertical="center"/>
    </xf>
    <xf numFmtId="0" fontId="13" fillId="23" borderId="2" xfId="0" applyFont="1" applyFill="1" applyBorder="1" applyAlignment="1">
      <alignment vertical="center"/>
    </xf>
    <xf numFmtId="0" fontId="13" fillId="23" borderId="2" xfId="0" applyFont="1" applyFill="1" applyBorder="1" applyAlignment="1">
      <alignment vertical="center" wrapText="1"/>
    </xf>
    <xf numFmtId="2" fontId="8" fillId="6" borderId="2" xfId="40" applyNumberFormat="1" applyFill="1" applyBorder="1" applyAlignment="1">
      <alignment horizontal="center" vertical="center"/>
    </xf>
    <xf numFmtId="2" fontId="8" fillId="6" borderId="2" xfId="56" applyNumberFormat="1" applyFont="1" applyFill="1" applyBorder="1" applyAlignment="1">
      <alignment horizontal="center" vertical="center"/>
    </xf>
    <xf numFmtId="10" fontId="8" fillId="6" borderId="2" xfId="56" applyNumberFormat="1" applyFont="1" applyFill="1" applyBorder="1" applyAlignment="1">
      <alignment horizontal="center" vertical="center"/>
    </xf>
    <xf numFmtId="2" fontId="8" fillId="6" borderId="3" xfId="40" applyNumberFormat="1" applyFill="1" applyBorder="1" applyAlignment="1">
      <alignment horizontal="center" vertical="center"/>
    </xf>
    <xf numFmtId="4" fontId="8" fillId="5" borderId="2" xfId="0" applyNumberFormat="1" applyFont="1" applyFill="1" applyBorder="1" applyAlignment="1">
      <alignment horizontal="center" vertical="center"/>
    </xf>
    <xf numFmtId="10" fontId="8" fillId="5" borderId="2" xfId="56" applyNumberFormat="1" applyFont="1" applyFill="1" applyBorder="1" applyAlignment="1">
      <alignment horizontal="center" vertical="center"/>
    </xf>
    <xf numFmtId="2" fontId="8" fillId="23" borderId="2" xfId="22" applyNumberFormat="1" applyFill="1" applyBorder="1" applyAlignment="1">
      <alignment horizontal="left" vertical="center"/>
    </xf>
    <xf numFmtId="0" fontId="41" fillId="0" borderId="0" xfId="0" applyFont="1" applyAlignment="1">
      <alignment horizontal="left" vertical="center"/>
    </xf>
    <xf numFmtId="0" fontId="63" fillId="7" borderId="4" xfId="0" applyFont="1" applyFill="1" applyBorder="1" applyAlignment="1">
      <alignment horizontal="left" vertical="center" wrapText="1"/>
    </xf>
    <xf numFmtId="0" fontId="69" fillId="0" borderId="0" xfId="0" applyFont="1" applyAlignment="1">
      <alignment horizontal="left"/>
    </xf>
    <xf numFmtId="0" fontId="14" fillId="0" borderId="0" xfId="0" applyFont="1" applyAlignment="1">
      <alignment vertical="center"/>
    </xf>
    <xf numFmtId="0" fontId="69" fillId="0" borderId="0" xfId="0" applyFont="1" applyAlignment="1">
      <alignment horizontal="left" vertical="center"/>
    </xf>
    <xf numFmtId="2" fontId="23" fillId="0" borderId="2" xfId="0" applyNumberFormat="1" applyFont="1" applyBorder="1" applyAlignment="1">
      <alignment horizontal="center"/>
    </xf>
    <xf numFmtId="0" fontId="14" fillId="0" borderId="0" xfId="0" applyFont="1" applyAlignment="1">
      <alignment horizontal="center" vertical="center"/>
    </xf>
    <xf numFmtId="0" fontId="57" fillId="6" borderId="4" xfId="0" applyFont="1" applyFill="1" applyBorder="1" applyAlignment="1">
      <alignment horizontal="center" vertical="center" wrapText="1"/>
    </xf>
    <xf numFmtId="1" fontId="8" fillId="6" borderId="2" xfId="22" applyNumberFormat="1" applyFill="1" applyBorder="1" applyAlignment="1">
      <alignment horizontal="center" vertical="center"/>
    </xf>
    <xf numFmtId="1" fontId="8" fillId="5" borderId="2" xfId="22" applyNumberFormat="1" applyFill="1" applyBorder="1" applyAlignment="1">
      <alignment horizontal="center" vertical="center"/>
    </xf>
    <xf numFmtId="0" fontId="44" fillId="0" borderId="0" xfId="40" applyFont="1" applyAlignment="1">
      <alignment horizontal="center" vertical="center"/>
    </xf>
    <xf numFmtId="0" fontId="44" fillId="0" borderId="0" xfId="40" applyFont="1" applyAlignment="1">
      <alignment vertical="center" wrapText="1"/>
    </xf>
    <xf numFmtId="0" fontId="44" fillId="0" borderId="0" xfId="40" applyFont="1" applyAlignment="1">
      <alignment vertical="center"/>
    </xf>
    <xf numFmtId="2" fontId="44" fillId="0" borderId="0" xfId="40" applyNumberFormat="1" applyFont="1" applyAlignment="1">
      <alignment vertical="center"/>
    </xf>
    <xf numFmtId="0" fontId="15" fillId="0" borderId="0" xfId="0" applyFont="1" applyAlignment="1">
      <alignment vertical="center"/>
    </xf>
    <xf numFmtId="2" fontId="44" fillId="0" borderId="0" xfId="0" applyNumberFormat="1" applyFont="1"/>
    <xf numFmtId="0" fontId="8" fillId="0" borderId="0" xfId="40" applyAlignment="1">
      <alignment horizontal="center"/>
    </xf>
    <xf numFmtId="0" fontId="44" fillId="7" borderId="2" xfId="40" applyFont="1" applyFill="1" applyBorder="1" applyAlignment="1">
      <alignment vertical="center"/>
    </xf>
    <xf numFmtId="2" fontId="8" fillId="0" borderId="0" xfId="40" applyNumberFormat="1" applyAlignment="1">
      <alignment horizontal="center"/>
    </xf>
    <xf numFmtId="0" fontId="8" fillId="0" borderId="0" xfId="40"/>
    <xf numFmtId="2" fontId="17" fillId="0" borderId="0" xfId="0" applyNumberFormat="1" applyFont="1" applyAlignment="1">
      <alignment horizontal="center" vertical="center"/>
    </xf>
    <xf numFmtId="0" fontId="53" fillId="6" borderId="2" xfId="40" applyFont="1" applyFill="1" applyBorder="1" applyAlignment="1">
      <alignment horizontal="center" vertical="center"/>
    </xf>
    <xf numFmtId="0" fontId="44" fillId="7" borderId="2" xfId="40" applyFont="1" applyFill="1" applyBorder="1" applyAlignment="1">
      <alignment horizontal="center" vertical="center"/>
    </xf>
    <xf numFmtId="0" fontId="44" fillId="0" borderId="0" xfId="40" applyFont="1" applyAlignment="1">
      <alignment horizontal="center" vertical="center" wrapText="1"/>
    </xf>
    <xf numFmtId="0" fontId="44" fillId="7" borderId="3" xfId="40" applyFont="1" applyFill="1" applyBorder="1" applyAlignment="1">
      <alignment vertical="center"/>
    </xf>
    <xf numFmtId="2" fontId="8" fillId="0" borderId="0" xfId="40" applyNumberFormat="1"/>
    <xf numFmtId="0" fontId="44" fillId="0" borderId="0" xfId="40" applyFont="1" applyAlignment="1">
      <alignment horizontal="center"/>
    </xf>
    <xf numFmtId="167" fontId="0" fillId="0" borderId="0" xfId="0" applyNumberFormat="1"/>
    <xf numFmtId="167" fontId="0" fillId="0" borderId="2" xfId="0" applyNumberFormat="1" applyBorder="1"/>
    <xf numFmtId="0" fontId="64" fillId="9" borderId="2" xfId="0" applyFont="1" applyFill="1" applyBorder="1" applyAlignment="1">
      <alignment horizontal="left" vertical="center" wrapText="1"/>
    </xf>
    <xf numFmtId="0" fontId="64" fillId="9" borderId="2" xfId="0" applyFont="1" applyFill="1" applyBorder="1" applyAlignment="1">
      <alignment horizontal="left" vertical="center"/>
    </xf>
    <xf numFmtId="2" fontId="64" fillId="9" borderId="2" xfId="0" applyNumberFormat="1" applyFont="1" applyFill="1" applyBorder="1" applyAlignment="1">
      <alignment horizontal="left" vertical="center" wrapText="1"/>
    </xf>
    <xf numFmtId="167" fontId="72" fillId="12" borderId="2" xfId="39" applyNumberFormat="1" applyFont="1" applyFill="1" applyBorder="1" applyAlignment="1">
      <alignment horizontal="left" vertical="center" wrapText="1"/>
    </xf>
    <xf numFmtId="167" fontId="72" fillId="12" borderId="2" xfId="39" applyNumberFormat="1" applyFont="1" applyFill="1" applyBorder="1" applyAlignment="1">
      <alignment horizontal="center" vertical="center" wrapText="1"/>
    </xf>
    <xf numFmtId="0" fontId="72" fillId="12" borderId="2" xfId="22" applyFont="1" applyFill="1" applyBorder="1" applyAlignment="1">
      <alignment vertical="center"/>
    </xf>
    <xf numFmtId="2" fontId="72" fillId="12" borderId="2" xfId="46" applyNumberFormat="1" applyFont="1" applyFill="1" applyBorder="1" applyAlignment="1">
      <alignment horizontal="center" vertical="center"/>
    </xf>
    <xf numFmtId="2" fontId="72" fillId="12" borderId="2" xfId="45" applyNumberFormat="1" applyFont="1" applyFill="1" applyBorder="1" applyAlignment="1">
      <alignment horizontal="center" vertical="center" wrapText="1"/>
    </xf>
    <xf numFmtId="10" fontId="72" fillId="12" borderId="2" xfId="46" applyNumberFormat="1" applyFont="1" applyFill="1" applyBorder="1" applyAlignment="1">
      <alignment horizontal="left" vertical="center" wrapText="1"/>
    </xf>
    <xf numFmtId="0" fontId="63" fillId="9" borderId="2" xfId="0" applyFont="1" applyFill="1" applyBorder="1" applyAlignment="1">
      <alignment horizontal="left" vertical="center" wrapText="1"/>
    </xf>
    <xf numFmtId="2" fontId="74" fillId="9" borderId="2" xfId="0" applyNumberFormat="1" applyFont="1" applyFill="1" applyBorder="1" applyAlignment="1">
      <alignment horizontal="center" vertical="center"/>
    </xf>
    <xf numFmtId="2" fontId="63" fillId="9" borderId="2" xfId="0" applyNumberFormat="1" applyFont="1" applyFill="1" applyBorder="1" applyAlignment="1">
      <alignment horizontal="left" vertical="center" wrapText="1"/>
    </xf>
    <xf numFmtId="167" fontId="74" fillId="9" borderId="2" xfId="0" applyNumberFormat="1" applyFont="1" applyFill="1" applyBorder="1" applyAlignment="1">
      <alignment horizontal="center" vertical="center"/>
    </xf>
    <xf numFmtId="0" fontId="44" fillId="9" borderId="2" xfId="0" applyFont="1" applyFill="1" applyBorder="1" applyAlignment="1">
      <alignment horizontal="center"/>
    </xf>
    <xf numFmtId="0" fontId="53" fillId="9" borderId="2" xfId="0" applyFont="1" applyFill="1" applyBorder="1" applyAlignment="1">
      <alignment horizontal="left" indent="1"/>
    </xf>
    <xf numFmtId="2" fontId="61" fillId="9" borderId="2" xfId="0" applyNumberFormat="1" applyFont="1" applyFill="1" applyBorder="1" applyAlignment="1">
      <alignment horizontal="center"/>
    </xf>
    <xf numFmtId="2" fontId="61" fillId="9" borderId="2" xfId="56" applyNumberFormat="1" applyFont="1" applyFill="1" applyBorder="1" applyAlignment="1">
      <alignment horizontal="center"/>
    </xf>
    <xf numFmtId="0" fontId="56" fillId="9" borderId="2" xfId="0" applyFont="1" applyFill="1" applyBorder="1" applyAlignment="1">
      <alignment horizontal="center"/>
    </xf>
    <xf numFmtId="0" fontId="56" fillId="9" borderId="2" xfId="0" applyFont="1" applyFill="1" applyBorder="1" applyAlignment="1">
      <alignment horizontal="left" indent="1"/>
    </xf>
    <xf numFmtId="2" fontId="64" fillId="9" borderId="2" xfId="0" applyNumberFormat="1" applyFont="1" applyFill="1" applyBorder="1" applyAlignment="1">
      <alignment horizontal="center"/>
    </xf>
    <xf numFmtId="2" fontId="64" fillId="9" borderId="2" xfId="56" applyNumberFormat="1" applyFont="1" applyFill="1" applyBorder="1" applyAlignment="1">
      <alignment horizontal="center"/>
    </xf>
    <xf numFmtId="0" fontId="56" fillId="9" borderId="2" xfId="0" applyFont="1" applyFill="1" applyBorder="1" applyAlignment="1">
      <alignment horizontal="left" indent="2"/>
    </xf>
    <xf numFmtId="0" fontId="15" fillId="9" borderId="2" xfId="0" applyFont="1" applyFill="1" applyBorder="1" applyAlignment="1">
      <alignment horizontal="center" vertical="center"/>
    </xf>
    <xf numFmtId="0" fontId="15" fillId="9" borderId="2" xfId="57" applyFont="1" applyFill="1" applyBorder="1" applyAlignment="1">
      <alignment horizontal="left" vertical="center" wrapText="1"/>
    </xf>
    <xf numFmtId="2" fontId="15" fillId="9" borderId="2" xfId="0" applyNumberFormat="1" applyFont="1" applyFill="1" applyBorder="1" applyAlignment="1">
      <alignment horizontal="center" vertical="center" wrapText="1"/>
    </xf>
    <xf numFmtId="0" fontId="15" fillId="9" borderId="5" xfId="57" applyFont="1" applyFill="1" applyBorder="1" applyAlignment="1">
      <alignment horizontal="left" vertical="center" wrapText="1"/>
    </xf>
    <xf numFmtId="0" fontId="44" fillId="9" borderId="2" xfId="40" applyFont="1" applyFill="1" applyBorder="1" applyAlignment="1">
      <alignment horizontal="center" vertical="center" wrapText="1"/>
    </xf>
    <xf numFmtId="0" fontId="44" fillId="9" borderId="2" xfId="40" applyFont="1" applyFill="1" applyBorder="1" applyAlignment="1">
      <alignment vertical="center"/>
    </xf>
    <xf numFmtId="0" fontId="44" fillId="9" borderId="2" xfId="40" applyFont="1" applyFill="1" applyBorder="1" applyAlignment="1">
      <alignment horizontal="center" vertical="center"/>
    </xf>
    <xf numFmtId="2" fontId="44" fillId="9" borderId="2" xfId="40" applyNumberFormat="1" applyFont="1" applyFill="1" applyBorder="1" applyAlignment="1">
      <alignment horizontal="center" vertical="center"/>
    </xf>
    <xf numFmtId="2" fontId="53" fillId="9" borderId="2" xfId="40" applyNumberFormat="1" applyFont="1" applyFill="1" applyBorder="1" applyAlignment="1">
      <alignment horizontal="center" vertical="center"/>
    </xf>
    <xf numFmtId="0" fontId="53" fillId="9" borderId="2" xfId="40" applyFont="1" applyFill="1" applyBorder="1" applyAlignment="1">
      <alignment vertical="center"/>
    </xf>
    <xf numFmtId="0" fontId="44" fillId="9" borderId="2" xfId="0" applyFont="1" applyFill="1" applyBorder="1" applyAlignment="1">
      <alignment vertical="center" wrapText="1"/>
    </xf>
    <xf numFmtId="2" fontId="15" fillId="9" borderId="2" xfId="0" applyNumberFormat="1" applyFont="1" applyFill="1" applyBorder="1" applyAlignment="1">
      <alignment horizontal="center" vertical="center"/>
    </xf>
    <xf numFmtId="2" fontId="44" fillId="9" borderId="2" xfId="45" applyNumberFormat="1" applyFont="1" applyFill="1" applyBorder="1" applyAlignment="1">
      <alignment horizontal="center" vertical="center" wrapText="1"/>
    </xf>
    <xf numFmtId="0" fontId="44" fillId="9" borderId="2" xfId="0" applyFont="1" applyFill="1" applyBorder="1" applyAlignment="1">
      <alignment vertical="center"/>
    </xf>
    <xf numFmtId="2" fontId="44" fillId="9" borderId="2" xfId="0" applyNumberFormat="1" applyFont="1" applyFill="1" applyBorder="1" applyAlignment="1">
      <alignment vertical="center" wrapText="1"/>
    </xf>
    <xf numFmtId="167" fontId="44" fillId="9" borderId="2" xfId="45" applyNumberFormat="1" applyFont="1" applyFill="1" applyBorder="1" applyAlignment="1">
      <alignment horizontal="center" vertical="center" wrapText="1"/>
    </xf>
    <xf numFmtId="0" fontId="44" fillId="9" borderId="2" xfId="0" applyFont="1" applyFill="1" applyBorder="1" applyAlignment="1">
      <alignment horizontal="left" vertical="center"/>
    </xf>
    <xf numFmtId="0" fontId="44" fillId="9" borderId="2" xfId="0" applyFont="1" applyFill="1" applyBorder="1" applyAlignment="1">
      <alignment horizontal="left" vertical="center" wrapText="1"/>
    </xf>
    <xf numFmtId="0" fontId="44" fillId="9" borderId="2" xfId="0" applyFont="1" applyFill="1" applyBorder="1" applyAlignment="1">
      <alignment horizontal="left" wrapText="1"/>
    </xf>
    <xf numFmtId="2" fontId="44" fillId="9" borderId="2" xfId="0" applyNumberFormat="1" applyFont="1" applyFill="1" applyBorder="1" applyAlignment="1">
      <alignment horizontal="left" vertical="center" wrapText="1"/>
    </xf>
    <xf numFmtId="168" fontId="44" fillId="9" borderId="2" xfId="45" applyNumberFormat="1" applyFont="1" applyFill="1" applyBorder="1" applyAlignment="1">
      <alignment horizontal="center" vertical="center" wrapText="1"/>
    </xf>
    <xf numFmtId="0" fontId="55" fillId="9" borderId="2" xfId="0" applyFont="1" applyFill="1" applyBorder="1" applyAlignment="1">
      <alignment horizontal="left" vertical="center"/>
    </xf>
    <xf numFmtId="2" fontId="14" fillId="9" borderId="2" xfId="0" applyNumberFormat="1" applyFont="1" applyFill="1" applyBorder="1" applyAlignment="1">
      <alignment horizontal="center" vertical="center"/>
    </xf>
    <xf numFmtId="2" fontId="55" fillId="9" borderId="2" xfId="45" applyNumberFormat="1" applyFont="1" applyFill="1" applyBorder="1" applyAlignment="1">
      <alignment horizontal="center" vertical="center" wrapText="1"/>
    </xf>
    <xf numFmtId="0" fontId="55" fillId="9" borderId="2" xfId="0" applyFont="1" applyFill="1" applyBorder="1" applyAlignment="1">
      <alignment horizontal="left" vertical="center" wrapText="1"/>
    </xf>
    <xf numFmtId="167" fontId="55" fillId="9" borderId="2" xfId="45" applyNumberFormat="1" applyFont="1" applyFill="1" applyBorder="1" applyAlignment="1">
      <alignment horizontal="center" vertical="center" wrapText="1"/>
    </xf>
    <xf numFmtId="0" fontId="70" fillId="9" borderId="2" xfId="39" applyFont="1" applyFill="1" applyBorder="1" applyAlignment="1">
      <alignment horizontal="center" vertical="center" wrapText="1"/>
    </xf>
    <xf numFmtId="0" fontId="70" fillId="9" borderId="2" xfId="0" applyFont="1" applyFill="1" applyBorder="1" applyAlignment="1">
      <alignment horizontal="left" vertical="center" wrapText="1"/>
    </xf>
    <xf numFmtId="0" fontId="55" fillId="9" borderId="2" xfId="0" applyFont="1" applyFill="1" applyBorder="1" applyAlignment="1">
      <alignment horizontal="center" vertical="center" wrapText="1"/>
    </xf>
    <xf numFmtId="0" fontId="55" fillId="9" borderId="2" xfId="0" applyFont="1" applyFill="1" applyBorder="1" applyAlignment="1">
      <alignment vertical="center" wrapText="1"/>
    </xf>
    <xf numFmtId="2" fontId="64" fillId="9" borderId="2" xfId="40" applyNumberFormat="1" applyFont="1" applyFill="1" applyBorder="1" applyAlignment="1">
      <alignment horizontal="center" vertical="center"/>
    </xf>
    <xf numFmtId="2" fontId="59" fillId="9" borderId="5" xfId="0" applyNumberFormat="1" applyFont="1" applyFill="1" applyBorder="1" applyAlignment="1">
      <alignment horizontal="center" vertical="center"/>
    </xf>
    <xf numFmtId="0" fontId="14" fillId="9" borderId="2" xfId="0" applyFont="1" applyFill="1" applyBorder="1" applyAlignment="1">
      <alignment horizontal="left" wrapText="1"/>
    </xf>
    <xf numFmtId="0" fontId="55" fillId="9" borderId="7" xfId="0" applyFont="1" applyFill="1" applyBorder="1" applyAlignment="1">
      <alignment vertical="center" wrapText="1"/>
    </xf>
    <xf numFmtId="10" fontId="64" fillId="9" borderId="7" xfId="56" applyNumberFormat="1" applyFont="1" applyFill="1" applyBorder="1" applyAlignment="1">
      <alignment horizontal="center" vertical="center"/>
    </xf>
    <xf numFmtId="10" fontId="64" fillId="9" borderId="2" xfId="56" applyNumberFormat="1" applyFont="1" applyFill="1" applyBorder="1" applyAlignment="1">
      <alignment horizontal="center" vertical="center" wrapText="1"/>
    </xf>
    <xf numFmtId="10" fontId="64" fillId="9" borderId="7" xfId="56" applyNumberFormat="1" applyFont="1" applyFill="1" applyBorder="1" applyAlignment="1">
      <alignment horizontal="center" vertical="center" wrapText="1"/>
    </xf>
    <xf numFmtId="0" fontId="55" fillId="9" borderId="2" xfId="0" applyFont="1" applyFill="1" applyBorder="1" applyAlignment="1">
      <alignment horizontal="center" vertical="top" wrapText="1"/>
    </xf>
    <xf numFmtId="166" fontId="44" fillId="9" borderId="2" xfId="15" applyNumberFormat="1" applyFont="1" applyFill="1" applyBorder="1" applyAlignment="1">
      <alignment horizontal="center" vertical="center" wrapText="1"/>
    </xf>
    <xf numFmtId="2" fontId="44" fillId="9" borderId="2" xfId="15" applyNumberFormat="1" applyFont="1" applyFill="1" applyBorder="1" applyAlignment="1">
      <alignment horizontal="center" vertical="center" wrapText="1"/>
    </xf>
    <xf numFmtId="2" fontId="44" fillId="9" borderId="2" xfId="15" applyNumberFormat="1" applyFont="1" applyFill="1" applyBorder="1" applyAlignment="1">
      <alignment horizontal="center"/>
    </xf>
    <xf numFmtId="173" fontId="44" fillId="26" borderId="2" xfId="62" applyNumberFormat="1" applyFont="1" applyFill="1" applyBorder="1" applyAlignment="1">
      <alignment horizontal="right"/>
    </xf>
    <xf numFmtId="4" fontId="44" fillId="9" borderId="2" xfId="62" applyNumberFormat="1" applyFont="1" applyFill="1" applyBorder="1" applyAlignment="1">
      <alignment horizontal="right"/>
    </xf>
    <xf numFmtId="2" fontId="54" fillId="9" borderId="2" xfId="0" applyNumberFormat="1" applyFont="1" applyFill="1" applyBorder="1" applyAlignment="1">
      <alignment horizontal="right" vertical="center"/>
    </xf>
    <xf numFmtId="2" fontId="53" fillId="26" borderId="2" xfId="0" applyNumberFormat="1" applyFont="1" applyFill="1" applyBorder="1" applyAlignment="1">
      <alignment horizontal="right" vertical="center"/>
    </xf>
    <xf numFmtId="4" fontId="53" fillId="9" borderId="2" xfId="62" applyNumberFormat="1" applyFont="1" applyFill="1" applyBorder="1" applyAlignment="1">
      <alignment horizontal="right"/>
    </xf>
    <xf numFmtId="0" fontId="63" fillId="9" borderId="0" xfId="0" applyFont="1" applyFill="1" applyAlignment="1">
      <alignment horizontal="left" vertical="center" wrapText="1"/>
    </xf>
    <xf numFmtId="0" fontId="59" fillId="9" borderId="2" xfId="0" applyFont="1" applyFill="1" applyBorder="1" applyAlignment="1">
      <alignment wrapText="1"/>
    </xf>
    <xf numFmtId="2" fontId="59" fillId="9" borderId="2" xfId="0" applyNumberFormat="1" applyFont="1" applyFill="1" applyBorder="1" applyAlignment="1">
      <alignment horizontal="right"/>
    </xf>
    <xf numFmtId="167" fontId="59" fillId="9" borderId="2" xfId="0" applyNumberFormat="1" applyFont="1" applyFill="1" applyBorder="1" applyAlignment="1">
      <alignment horizontal="right"/>
    </xf>
    <xf numFmtId="166" fontId="55" fillId="9" borderId="2" xfId="15" applyNumberFormat="1" applyFont="1" applyFill="1" applyBorder="1" applyAlignment="1">
      <alignment horizontal="center" vertical="center" wrapText="1"/>
    </xf>
    <xf numFmtId="2" fontId="55" fillId="9" borderId="2" xfId="15" applyNumberFormat="1" applyFont="1" applyFill="1" applyBorder="1" applyAlignment="1">
      <alignment horizontal="center"/>
    </xf>
    <xf numFmtId="166" fontId="54" fillId="9" borderId="2" xfId="15" applyNumberFormat="1" applyFont="1" applyFill="1" applyBorder="1" applyAlignment="1">
      <alignment horizontal="center" vertical="center" wrapText="1"/>
    </xf>
    <xf numFmtId="2" fontId="54" fillId="9" borderId="2" xfId="15" applyNumberFormat="1" applyFont="1" applyFill="1" applyBorder="1" applyAlignment="1">
      <alignment horizontal="center"/>
    </xf>
    <xf numFmtId="2" fontId="55" fillId="9" borderId="2" xfId="22" applyNumberFormat="1" applyFont="1" applyFill="1" applyBorder="1" applyAlignment="1">
      <alignment horizontal="center" vertical="center"/>
    </xf>
    <xf numFmtId="2" fontId="55" fillId="9" borderId="2" xfId="22" applyNumberFormat="1" applyFont="1" applyFill="1" applyBorder="1" applyAlignment="1">
      <alignment horizontal="left" vertical="center"/>
    </xf>
    <xf numFmtId="1" fontId="15" fillId="9" borderId="2" xfId="62" applyNumberFormat="1" applyFont="1" applyFill="1" applyBorder="1" applyAlignment="1">
      <alignment horizontal="center" vertical="center"/>
    </xf>
    <xf numFmtId="165" fontId="15" fillId="9" borderId="2" xfId="62" applyFont="1" applyFill="1" applyBorder="1" applyAlignment="1">
      <alignment horizontal="center" vertical="center"/>
    </xf>
    <xf numFmtId="2" fontId="15" fillId="9" borderId="2" xfId="62" applyNumberFormat="1" applyFont="1" applyFill="1" applyBorder="1" applyAlignment="1">
      <alignment horizontal="center" vertical="center"/>
    </xf>
    <xf numFmtId="2" fontId="55" fillId="9" borderId="2" xfId="22" applyNumberFormat="1" applyFont="1" applyFill="1" applyBorder="1" applyAlignment="1">
      <alignment horizontal="left" vertical="center" wrapText="1"/>
    </xf>
    <xf numFmtId="0" fontId="44" fillId="9" borderId="2" xfId="39" applyFont="1" applyFill="1" applyBorder="1" applyAlignment="1">
      <alignment horizontal="center" vertical="center" wrapText="1"/>
    </xf>
    <xf numFmtId="2" fontId="14" fillId="9" borderId="2" xfId="0" applyNumberFormat="1" applyFont="1" applyFill="1" applyBorder="1" applyAlignment="1">
      <alignment horizontal="right" vertical="center"/>
    </xf>
    <xf numFmtId="4" fontId="55" fillId="9" borderId="2" xfId="62" applyNumberFormat="1" applyFont="1" applyFill="1" applyBorder="1" applyAlignment="1">
      <alignment horizontal="right" vertical="center"/>
    </xf>
    <xf numFmtId="0" fontId="14" fillId="9" borderId="2" xfId="0" applyFont="1" applyFill="1" applyBorder="1" applyAlignment="1">
      <alignment horizontal="center" vertical="center" wrapText="1"/>
    </xf>
    <xf numFmtId="0" fontId="37" fillId="9" borderId="2" xfId="0" applyFont="1" applyFill="1" applyBorder="1" applyAlignment="1">
      <alignment horizontal="left" vertical="center" wrapText="1"/>
    </xf>
    <xf numFmtId="2" fontId="76" fillId="9" borderId="2" xfId="0" applyNumberFormat="1" applyFont="1" applyFill="1" applyBorder="1" applyAlignment="1">
      <alignment horizontal="right" vertical="center"/>
    </xf>
    <xf numFmtId="0" fontId="76" fillId="9" borderId="2" xfId="0" applyFont="1" applyFill="1" applyBorder="1" applyAlignment="1">
      <alignment horizontal="right" vertical="center"/>
    </xf>
    <xf numFmtId="0" fontId="54" fillId="12" borderId="2" xfId="0" applyFont="1" applyFill="1" applyBorder="1" applyAlignment="1">
      <alignment horizontal="center" vertical="center" wrapText="1"/>
    </xf>
    <xf numFmtId="167" fontId="54" fillId="12" borderId="6" xfId="39" applyNumberFormat="1" applyFont="1" applyFill="1" applyBorder="1" applyAlignment="1">
      <alignment horizontal="center" vertical="center" wrapText="1"/>
    </xf>
    <xf numFmtId="0" fontId="61" fillId="12" borderId="2" xfId="0" applyFont="1" applyFill="1" applyBorder="1" applyAlignment="1">
      <alignment horizontal="center" vertical="center" wrapText="1"/>
    </xf>
    <xf numFmtId="0" fontId="53" fillId="12" borderId="2" xfId="0" applyFont="1" applyFill="1" applyBorder="1" applyAlignment="1">
      <alignment horizontal="center" vertical="center" wrapText="1"/>
    </xf>
    <xf numFmtId="0" fontId="57" fillId="12" borderId="2" xfId="0" applyFont="1" applyFill="1" applyBorder="1" applyAlignment="1">
      <alignment horizontal="center" vertical="center" wrapText="1"/>
    </xf>
    <xf numFmtId="0" fontId="57" fillId="12" borderId="2" xfId="0" applyFont="1" applyFill="1" applyBorder="1" applyAlignment="1">
      <alignment horizontal="center" vertical="center"/>
    </xf>
    <xf numFmtId="2" fontId="53" fillId="12" borderId="2" xfId="15" applyNumberFormat="1" applyFont="1" applyFill="1" applyBorder="1" applyAlignment="1">
      <alignment horizontal="center"/>
    </xf>
    <xf numFmtId="167" fontId="61" fillId="12" borderId="2" xfId="39" applyNumberFormat="1" applyFont="1" applyFill="1" applyBorder="1" applyAlignment="1">
      <alignment horizontal="center" vertical="center" wrapText="1"/>
    </xf>
    <xf numFmtId="167" fontId="61" fillId="12" borderId="2" xfId="39" applyNumberFormat="1" applyFont="1" applyFill="1" applyBorder="1" applyAlignment="1">
      <alignment vertical="center" wrapText="1"/>
    </xf>
    <xf numFmtId="167" fontId="54" fillId="12" borderId="2" xfId="39" applyNumberFormat="1" applyFont="1" applyFill="1" applyBorder="1" applyAlignment="1">
      <alignment horizontal="left" vertical="center" wrapText="1"/>
    </xf>
    <xf numFmtId="167" fontId="54" fillId="12" borderId="2" xfId="39" applyNumberFormat="1" applyFont="1" applyFill="1" applyBorder="1" applyAlignment="1">
      <alignment horizontal="center" vertical="center" wrapText="1"/>
    </xf>
    <xf numFmtId="0" fontId="54" fillId="12" borderId="2" xfId="21" applyFont="1" applyFill="1" applyBorder="1" applyAlignment="1">
      <alignment horizontal="left" vertical="center"/>
    </xf>
    <xf numFmtId="2" fontId="54" fillId="12" borderId="2" xfId="21" applyNumberFormat="1" applyFont="1" applyFill="1" applyBorder="1" applyAlignment="1">
      <alignment horizontal="center" vertical="center"/>
    </xf>
    <xf numFmtId="167" fontId="54" fillId="12" borderId="2" xfId="21" applyNumberFormat="1" applyFont="1" applyFill="1" applyBorder="1" applyAlignment="1">
      <alignment horizontal="left" vertical="center" wrapText="1"/>
    </xf>
    <xf numFmtId="167" fontId="53" fillId="12" borderId="2" xfId="39" applyNumberFormat="1" applyFont="1" applyFill="1" applyBorder="1" applyAlignment="1">
      <alignment horizontal="left" vertical="center" wrapText="1"/>
    </xf>
    <xf numFmtId="167" fontId="53" fillId="12" borderId="2" xfId="39" applyNumberFormat="1" applyFont="1" applyFill="1" applyBorder="1" applyAlignment="1">
      <alignment horizontal="center" vertical="center" wrapText="1"/>
    </xf>
    <xf numFmtId="0" fontId="53" fillId="12" borderId="2" xfId="22" applyFont="1" applyFill="1" applyBorder="1" applyAlignment="1">
      <alignment horizontal="left" vertical="center"/>
    </xf>
    <xf numFmtId="2" fontId="53" fillId="12" borderId="2" xfId="22" applyNumberFormat="1" applyFont="1" applyFill="1" applyBorder="1" applyAlignment="1">
      <alignment horizontal="center" vertical="center"/>
    </xf>
    <xf numFmtId="2" fontId="53" fillId="12" borderId="2" xfId="45" applyNumberFormat="1" applyFont="1" applyFill="1" applyBorder="1" applyAlignment="1">
      <alignment horizontal="center" vertical="center" wrapText="1"/>
    </xf>
    <xf numFmtId="167" fontId="53" fillId="12" borderId="2" xfId="21" applyNumberFormat="1" applyFont="1" applyFill="1" applyBorder="1" applyAlignment="1">
      <alignment horizontal="left" vertical="center" wrapText="1"/>
    </xf>
    <xf numFmtId="0" fontId="53" fillId="12" borderId="2" xfId="21" applyFont="1" applyFill="1" applyBorder="1" applyAlignment="1">
      <alignment horizontal="left" vertical="center"/>
    </xf>
    <xf numFmtId="2" fontId="53" fillId="12" borderId="2" xfId="21" applyNumberFormat="1" applyFont="1" applyFill="1" applyBorder="1" applyAlignment="1">
      <alignment horizontal="center" vertical="center"/>
    </xf>
    <xf numFmtId="0" fontId="53" fillId="12" borderId="2" xfId="22" applyFont="1" applyFill="1" applyBorder="1" applyAlignment="1">
      <alignment horizontal="center" vertical="center" wrapText="1"/>
    </xf>
    <xf numFmtId="2" fontId="53" fillId="12" borderId="2" xfId="22" applyNumberFormat="1" applyFont="1" applyFill="1" applyBorder="1" applyAlignment="1">
      <alignment horizontal="center" vertical="center" wrapText="1"/>
    </xf>
    <xf numFmtId="0" fontId="53" fillId="12" borderId="2" xfId="0" applyFont="1" applyFill="1" applyBorder="1" applyAlignment="1">
      <alignment vertical="center"/>
    </xf>
    <xf numFmtId="0" fontId="57" fillId="12" borderId="2" xfId="0" applyFont="1" applyFill="1" applyBorder="1" applyAlignment="1">
      <alignment vertical="center" wrapText="1"/>
    </xf>
    <xf numFmtId="2" fontId="53" fillId="12" borderId="2" xfId="45" applyNumberFormat="1" applyFont="1" applyFill="1" applyBorder="1" applyAlignment="1">
      <alignment horizontal="center" vertical="center"/>
    </xf>
    <xf numFmtId="0" fontId="53" fillId="12" borderId="6" xfId="40" applyFont="1" applyFill="1" applyBorder="1" applyAlignment="1">
      <alignment horizontal="center" vertical="center" wrapText="1"/>
    </xf>
    <xf numFmtId="0" fontId="53" fillId="12" borderId="2" xfId="40" applyFont="1" applyFill="1" applyBorder="1" applyAlignment="1">
      <alignment vertical="center" wrapText="1"/>
    </xf>
    <xf numFmtId="0" fontId="53" fillId="12" borderId="2" xfId="40" applyFont="1" applyFill="1" applyBorder="1" applyAlignment="1">
      <alignment horizontal="center" vertical="center"/>
    </xf>
    <xf numFmtId="0" fontId="53" fillId="12" borderId="2" xfId="40" applyFont="1" applyFill="1" applyBorder="1" applyAlignment="1">
      <alignment horizontal="center" vertical="center" wrapText="1"/>
    </xf>
    <xf numFmtId="0" fontId="53" fillId="12" borderId="2" xfId="8" applyFont="1" applyFill="1" applyBorder="1" applyAlignment="1">
      <alignment horizontal="center" vertical="center" wrapText="1"/>
    </xf>
    <xf numFmtId="0" fontId="43" fillId="12" borderId="2" xfId="57" applyFont="1" applyFill="1" applyBorder="1" applyAlignment="1">
      <alignment horizontal="center" vertical="center"/>
    </xf>
    <xf numFmtId="0" fontId="43" fillId="12" borderId="2" xfId="57" applyFont="1" applyFill="1" applyBorder="1" applyAlignment="1">
      <alignment horizontal="center" vertical="center" wrapText="1"/>
    </xf>
    <xf numFmtId="10" fontId="53" fillId="12" borderId="2" xfId="47" applyNumberFormat="1" applyFont="1" applyFill="1" applyBorder="1" applyAlignment="1">
      <alignment horizontal="center" vertical="center"/>
    </xf>
    <xf numFmtId="168" fontId="57" fillId="12" borderId="2" xfId="0" applyNumberFormat="1" applyFont="1" applyFill="1" applyBorder="1" applyAlignment="1">
      <alignment horizontal="center" vertical="center" wrapText="1"/>
    </xf>
    <xf numFmtId="0" fontId="53" fillId="12" borderId="2" xfId="0" applyFont="1" applyFill="1" applyBorder="1" applyAlignment="1">
      <alignment horizontal="left" vertical="center" wrapText="1"/>
    </xf>
    <xf numFmtId="2" fontId="53" fillId="12" borderId="2" xfId="0" applyNumberFormat="1" applyFont="1" applyFill="1" applyBorder="1" applyAlignment="1">
      <alignment horizontal="center" vertical="center" wrapText="1"/>
    </xf>
    <xf numFmtId="2" fontId="61" fillId="12" borderId="2" xfId="0" applyNumberFormat="1" applyFont="1" applyFill="1" applyBorder="1" applyAlignment="1">
      <alignment horizontal="center"/>
    </xf>
    <xf numFmtId="2" fontId="61" fillId="12" borderId="2" xfId="56" applyNumberFormat="1" applyFont="1" applyFill="1" applyBorder="1" applyAlignment="1">
      <alignment horizontal="center"/>
    </xf>
    <xf numFmtId="0" fontId="44" fillId="12" borderId="2" xfId="0" applyFont="1" applyFill="1" applyBorder="1" applyAlignment="1">
      <alignment horizontal="center"/>
    </xf>
    <xf numFmtId="0" fontId="53" fillId="12" borderId="2" xfId="0" applyFont="1" applyFill="1" applyBorder="1" applyAlignment="1">
      <alignment horizontal="left" indent="1"/>
    </xf>
    <xf numFmtId="0" fontId="53" fillId="12" borderId="2" xfId="0" applyFont="1" applyFill="1" applyBorder="1" applyAlignment="1">
      <alignment horizontal="center"/>
    </xf>
    <xf numFmtId="10" fontId="64" fillId="12" borderId="2" xfId="56" applyNumberFormat="1" applyFont="1" applyFill="1" applyBorder="1" applyAlignment="1">
      <alignment horizontal="center" wrapText="1"/>
    </xf>
    <xf numFmtId="0" fontId="53" fillId="12" borderId="6" xfId="0" applyFont="1" applyFill="1" applyBorder="1" applyAlignment="1">
      <alignment horizontal="center" vertical="center" wrapText="1"/>
    </xf>
    <xf numFmtId="168" fontId="53" fillId="12" borderId="2" xfId="45" applyNumberFormat="1" applyFont="1" applyFill="1" applyBorder="1" applyAlignment="1">
      <alignment horizontal="center" vertical="center" wrapText="1"/>
    </xf>
    <xf numFmtId="168" fontId="54" fillId="12" borderId="2" xfId="45" applyNumberFormat="1" applyFont="1" applyFill="1" applyBorder="1" applyAlignment="1">
      <alignment horizontal="center" vertical="center" wrapText="1"/>
    </xf>
    <xf numFmtId="171" fontId="41" fillId="0" borderId="0" xfId="22" applyNumberFormat="1" applyFont="1" applyAlignment="1">
      <alignment horizontal="center"/>
    </xf>
    <xf numFmtId="0" fontId="44" fillId="0" borderId="0" xfId="40" applyFont="1" applyAlignment="1">
      <alignment horizontal="left" vertical="center" wrapText="1"/>
    </xf>
    <xf numFmtId="0" fontId="54" fillId="12" borderId="2" xfId="22" applyFont="1" applyFill="1" applyBorder="1" applyAlignment="1">
      <alignment horizontal="left" vertical="center"/>
    </xf>
    <xf numFmtId="2" fontId="54" fillId="12" borderId="2" xfId="22" applyNumberFormat="1" applyFont="1" applyFill="1" applyBorder="1" applyAlignment="1">
      <alignment horizontal="center" vertical="center"/>
    </xf>
    <xf numFmtId="2" fontId="54" fillId="12" borderId="2" xfId="45" applyNumberFormat="1" applyFont="1" applyFill="1" applyBorder="1" applyAlignment="1">
      <alignment horizontal="center" vertical="center" wrapText="1"/>
    </xf>
    <xf numFmtId="168" fontId="74" fillId="9" borderId="2" xfId="0" applyNumberFormat="1" applyFont="1" applyFill="1" applyBorder="1" applyAlignment="1">
      <alignment horizontal="center" vertical="center"/>
    </xf>
    <xf numFmtId="2" fontId="55" fillId="0" borderId="0" xfId="22" applyNumberFormat="1" applyFont="1" applyAlignment="1">
      <alignment horizontal="center"/>
    </xf>
    <xf numFmtId="2" fontId="44" fillId="9" borderId="2" xfId="0" applyNumberFormat="1" applyFont="1" applyFill="1" applyBorder="1" applyAlignment="1">
      <alignment horizontal="left" vertical="center"/>
    </xf>
    <xf numFmtId="167" fontId="15" fillId="9" borderId="2" xfId="0" applyNumberFormat="1" applyFont="1" applyFill="1" applyBorder="1" applyAlignment="1">
      <alignment horizontal="center" vertical="center"/>
    </xf>
    <xf numFmtId="1" fontId="44" fillId="0" borderId="0" xfId="22" applyNumberFormat="1" applyFont="1" applyAlignment="1">
      <alignment horizontal="center"/>
    </xf>
    <xf numFmtId="2" fontId="44" fillId="0" borderId="2" xfId="15" applyNumberFormat="1" applyFont="1" applyBorder="1" applyAlignment="1">
      <alignment horizontal="center" vertical="center" wrapText="1"/>
    </xf>
    <xf numFmtId="167" fontId="64" fillId="9" borderId="2" xfId="56" applyNumberFormat="1" applyFont="1" applyFill="1" applyBorder="1" applyAlignment="1">
      <alignment horizontal="center"/>
    </xf>
    <xf numFmtId="167" fontId="15" fillId="9" borderId="2" xfId="0" applyNumberFormat="1" applyFont="1" applyFill="1" applyBorder="1" applyAlignment="1">
      <alignment horizontal="center" vertical="center" wrapText="1"/>
    </xf>
    <xf numFmtId="2" fontId="44" fillId="9" borderId="2" xfId="0" applyNumberFormat="1" applyFont="1" applyFill="1" applyBorder="1" applyAlignment="1">
      <alignment horizontal="left" wrapText="1"/>
    </xf>
    <xf numFmtId="2" fontId="44" fillId="26" borderId="2" xfId="62" applyNumberFormat="1" applyFont="1" applyFill="1" applyBorder="1" applyAlignment="1">
      <alignment horizontal="right"/>
    </xf>
    <xf numFmtId="167" fontId="54" fillId="0" borderId="2" xfId="39" applyNumberFormat="1" applyFont="1" applyBorder="1" applyAlignment="1">
      <alignment horizontal="left" vertical="center" wrapText="1"/>
    </xf>
    <xf numFmtId="167" fontId="54" fillId="0" borderId="2" xfId="39" applyNumberFormat="1" applyFont="1" applyBorder="1" applyAlignment="1">
      <alignment horizontal="center" vertical="center" wrapText="1"/>
    </xf>
    <xf numFmtId="169" fontId="44" fillId="9" borderId="2" xfId="45" applyNumberFormat="1" applyFont="1" applyFill="1" applyBorder="1" applyAlignment="1">
      <alignment horizontal="center" vertical="center" wrapText="1"/>
    </xf>
    <xf numFmtId="167" fontId="64" fillId="9" borderId="2" xfId="45" applyNumberFormat="1" applyFont="1" applyFill="1" applyBorder="1" applyAlignment="1">
      <alignment horizontal="center" vertical="center" wrapText="1"/>
    </xf>
    <xf numFmtId="2" fontId="64" fillId="9" borderId="2" xfId="45" applyNumberFormat="1" applyFont="1" applyFill="1" applyBorder="1" applyAlignment="1">
      <alignment horizontal="center" vertical="center" wrapText="1"/>
    </xf>
    <xf numFmtId="0" fontId="44" fillId="9" borderId="0" xfId="40" applyFont="1" applyFill="1" applyAlignment="1">
      <alignment horizontal="left" vertical="center" wrapText="1"/>
    </xf>
    <xf numFmtId="0" fontId="15" fillId="9" borderId="0" xfId="0" applyFont="1" applyFill="1" applyAlignment="1">
      <alignment vertical="center"/>
    </xf>
    <xf numFmtId="2" fontId="59" fillId="9" borderId="2" xfId="0" applyNumberFormat="1" applyFont="1" applyFill="1" applyBorder="1" applyAlignment="1">
      <alignment horizontal="center" vertical="center"/>
    </xf>
    <xf numFmtId="2" fontId="84" fillId="9" borderId="2" xfId="0" applyNumberFormat="1" applyFont="1" applyFill="1" applyBorder="1" applyAlignment="1">
      <alignment horizontal="right" vertical="center"/>
    </xf>
    <xf numFmtId="168" fontId="36" fillId="0" borderId="0" xfId="0" applyNumberFormat="1" applyFont="1"/>
    <xf numFmtId="2" fontId="71" fillId="9" borderId="2" xfId="0" applyNumberFormat="1" applyFont="1" applyFill="1" applyBorder="1" applyAlignment="1">
      <alignment horizontal="center" vertical="center"/>
    </xf>
    <xf numFmtId="2" fontId="55" fillId="26" borderId="2" xfId="62" applyNumberFormat="1" applyFont="1" applyFill="1" applyBorder="1" applyAlignment="1">
      <alignment horizontal="center"/>
    </xf>
    <xf numFmtId="2" fontId="54" fillId="9" borderId="2" xfId="15" applyNumberFormat="1" applyFont="1" applyFill="1" applyBorder="1" applyAlignment="1">
      <alignment horizontal="center" vertical="center"/>
    </xf>
    <xf numFmtId="167" fontId="36" fillId="0" borderId="0" xfId="0" applyNumberFormat="1" applyFont="1"/>
    <xf numFmtId="2" fontId="8" fillId="0" borderId="0" xfId="22" applyNumberFormat="1" applyAlignment="1">
      <alignment horizontal="center"/>
    </xf>
    <xf numFmtId="2" fontId="54" fillId="0" borderId="2" xfId="39" applyNumberFormat="1" applyFont="1" applyBorder="1" applyAlignment="1">
      <alignment horizontal="center" vertical="center" wrapText="1"/>
    </xf>
    <xf numFmtId="0" fontId="56" fillId="0" borderId="11" xfId="39" applyFont="1" applyBorder="1"/>
    <xf numFmtId="168" fontId="64" fillId="9" borderId="2" xfId="45" applyNumberFormat="1" applyFont="1" applyFill="1" applyBorder="1" applyAlignment="1">
      <alignment horizontal="center" vertical="center" wrapText="1"/>
    </xf>
    <xf numFmtId="168" fontId="64" fillId="9" borderId="2" xfId="40" applyNumberFormat="1" applyFont="1" applyFill="1" applyBorder="1" applyAlignment="1">
      <alignment horizontal="center" vertical="center"/>
    </xf>
    <xf numFmtId="167" fontId="64" fillId="9" borderId="2" xfId="40" applyNumberFormat="1" applyFont="1" applyFill="1" applyBorder="1" applyAlignment="1">
      <alignment horizontal="center" vertical="center"/>
    </xf>
    <xf numFmtId="167" fontId="59" fillId="9" borderId="2" xfId="0" applyNumberFormat="1" applyFont="1" applyFill="1" applyBorder="1" applyAlignment="1">
      <alignment horizontal="center" vertical="center"/>
    </xf>
    <xf numFmtId="173" fontId="15" fillId="26" borderId="2" xfId="62" applyNumberFormat="1" applyFont="1" applyFill="1" applyBorder="1" applyAlignment="1">
      <alignment horizontal="right"/>
    </xf>
    <xf numFmtId="4" fontId="15" fillId="9" borderId="2" xfId="62" applyNumberFormat="1" applyFont="1" applyFill="1" applyBorder="1" applyAlignment="1">
      <alignment horizontal="right"/>
    </xf>
    <xf numFmtId="173" fontId="57" fillId="26" borderId="2" xfId="62" applyNumberFormat="1" applyFont="1" applyFill="1" applyBorder="1" applyAlignment="1">
      <alignment horizontal="right"/>
    </xf>
    <xf numFmtId="4" fontId="57" fillId="9" borderId="2" xfId="62" applyNumberFormat="1" applyFont="1" applyFill="1" applyBorder="1" applyAlignment="1">
      <alignment horizontal="right"/>
    </xf>
    <xf numFmtId="2" fontId="44" fillId="0" borderId="0" xfId="0" applyNumberFormat="1" applyFont="1" applyAlignment="1">
      <alignment horizontal="right"/>
    </xf>
    <xf numFmtId="167" fontId="59" fillId="9" borderId="5" xfId="0" applyNumberFormat="1" applyFont="1" applyFill="1" applyBorder="1" applyAlignment="1">
      <alignment horizontal="center" vertical="center"/>
    </xf>
    <xf numFmtId="175" fontId="64" fillId="9" borderId="2" xfId="56" applyNumberFormat="1" applyFont="1" applyFill="1" applyBorder="1" applyAlignment="1">
      <alignment horizontal="center" vertical="center" wrapText="1"/>
    </xf>
    <xf numFmtId="168" fontId="64" fillId="9" borderId="2" xfId="56" applyNumberFormat="1" applyFont="1" applyFill="1" applyBorder="1" applyAlignment="1">
      <alignment horizontal="center"/>
    </xf>
    <xf numFmtId="167" fontId="71" fillId="9" borderId="2" xfId="0" applyNumberFormat="1" applyFont="1" applyFill="1" applyBorder="1" applyAlignment="1">
      <alignment horizontal="center" vertical="center"/>
    </xf>
    <xf numFmtId="172" fontId="64" fillId="9" borderId="7" xfId="56" applyNumberFormat="1" applyFont="1" applyFill="1" applyBorder="1" applyAlignment="1">
      <alignment horizontal="center" vertical="center"/>
    </xf>
    <xf numFmtId="0" fontId="16" fillId="0" borderId="0" xfId="0" applyFont="1" applyAlignment="1">
      <alignment horizontal="center" vertical="center"/>
    </xf>
    <xf numFmtId="0" fontId="82" fillId="25" borderId="3" xfId="0" applyFont="1" applyFill="1" applyBorder="1" applyAlignment="1">
      <alignment horizontal="center" vertical="center" wrapText="1"/>
    </xf>
    <xf numFmtId="0" fontId="82" fillId="25" borderId="4" xfId="0" applyFont="1" applyFill="1" applyBorder="1" applyAlignment="1">
      <alignment horizontal="center" vertical="center" wrapText="1"/>
    </xf>
    <xf numFmtId="0" fontId="85" fillId="25" borderId="5" xfId="0" applyFont="1" applyFill="1" applyBorder="1" applyAlignment="1">
      <alignment horizontal="center" vertical="center" wrapText="1"/>
    </xf>
    <xf numFmtId="0" fontId="56" fillId="9" borderId="2" xfId="0" applyFont="1" applyFill="1" applyBorder="1" applyAlignment="1">
      <alignment horizontal="left" wrapText="1"/>
    </xf>
    <xf numFmtId="0" fontId="56" fillId="9" borderId="2" xfId="0" applyFont="1" applyFill="1" applyBorder="1" applyAlignment="1">
      <alignment wrapText="1"/>
    </xf>
    <xf numFmtId="0" fontId="56" fillId="9" borderId="2" xfId="0" applyFont="1" applyFill="1" applyBorder="1" applyAlignment="1">
      <alignment horizontal="left" vertical="center" wrapText="1"/>
    </xf>
    <xf numFmtId="0" fontId="56" fillId="9" borderId="2" xfId="0" applyFont="1" applyFill="1" applyBorder="1" applyAlignment="1">
      <alignment vertical="center" wrapText="1"/>
    </xf>
    <xf numFmtId="0" fontId="53" fillId="5" borderId="3" xfId="0" applyFont="1" applyFill="1" applyBorder="1" applyAlignment="1">
      <alignment horizontal="center" vertical="center" wrapText="1"/>
    </xf>
    <xf numFmtId="0" fontId="53" fillId="5" borderId="4" xfId="0" applyFont="1" applyFill="1" applyBorder="1" applyAlignment="1">
      <alignment horizontal="center" vertical="center" wrapText="1"/>
    </xf>
    <xf numFmtId="0" fontId="44" fillId="5" borderId="5" xfId="0" applyFont="1" applyFill="1" applyBorder="1" applyAlignment="1">
      <alignment horizontal="center" vertical="center" wrapText="1"/>
    </xf>
    <xf numFmtId="0" fontId="24" fillId="8" borderId="2" xfId="0" applyFont="1" applyFill="1" applyBorder="1" applyAlignment="1">
      <alignment horizontal="center" vertical="center"/>
    </xf>
    <xf numFmtId="0" fontId="44" fillId="7" borderId="2" xfId="0" applyFont="1" applyFill="1" applyBorder="1" applyAlignment="1">
      <alignment horizontal="left" wrapText="1"/>
    </xf>
    <xf numFmtId="0" fontId="44" fillId="7" borderId="2" xfId="0" applyFont="1" applyFill="1" applyBorder="1" applyAlignment="1">
      <alignment wrapText="1"/>
    </xf>
    <xf numFmtId="0" fontId="23" fillId="0" borderId="3" xfId="0" applyFont="1" applyBorder="1" applyAlignment="1">
      <alignment horizontal="center" vertical="top" wrapText="1"/>
    </xf>
    <xf numFmtId="0" fontId="23" fillId="0" borderId="4" xfId="0" applyFont="1" applyBorder="1" applyAlignment="1">
      <alignment horizontal="center" vertical="top" wrapText="1"/>
    </xf>
    <xf numFmtId="0" fontId="20" fillId="0" borderId="4" xfId="0" applyFont="1" applyBorder="1" applyAlignment="1">
      <alignment horizontal="center" wrapText="1"/>
    </xf>
    <xf numFmtId="0" fontId="20" fillId="0" borderId="5" xfId="0" applyFont="1" applyBorder="1" applyAlignment="1">
      <alignment horizontal="center" wrapText="1"/>
    </xf>
    <xf numFmtId="0" fontId="23" fillId="0" borderId="2" xfId="0" applyFont="1" applyBorder="1" applyAlignment="1">
      <alignment horizontal="left" vertical="top"/>
    </xf>
    <xf numFmtId="0" fontId="20" fillId="0" borderId="2" xfId="0" applyFont="1" applyBorder="1" applyAlignment="1">
      <alignment horizontal="left" vertical="top"/>
    </xf>
    <xf numFmtId="0" fontId="20" fillId="0" borderId="2" xfId="0" applyFont="1" applyBorder="1" applyAlignment="1">
      <alignment horizontal="left"/>
    </xf>
    <xf numFmtId="0" fontId="80" fillId="9" borderId="2" xfId="57" applyFont="1" applyFill="1" applyBorder="1" applyAlignment="1">
      <alignment horizontal="left" vertical="top"/>
    </xf>
    <xf numFmtId="0" fontId="91" fillId="25" borderId="3" xfId="57" applyFont="1" applyFill="1" applyBorder="1" applyAlignment="1">
      <alignment horizontal="center" vertical="center" wrapText="1"/>
    </xf>
    <xf numFmtId="0" fontId="91" fillId="25" borderId="4" xfId="57" applyFont="1" applyFill="1" applyBorder="1" applyAlignment="1">
      <alignment horizontal="center" vertical="center" wrapText="1"/>
    </xf>
    <xf numFmtId="0" fontId="92" fillId="25" borderId="4" xfId="57" applyFont="1" applyFill="1" applyBorder="1" applyAlignment="1">
      <alignment horizontal="center" vertical="center"/>
    </xf>
    <xf numFmtId="0" fontId="29" fillId="12" borderId="3" xfId="57" applyFont="1" applyFill="1" applyBorder="1" applyAlignment="1">
      <alignment horizontal="center"/>
    </xf>
    <xf numFmtId="0" fontId="29" fillId="12" borderId="5" xfId="57" applyFont="1" applyFill="1" applyBorder="1" applyAlignment="1">
      <alignment horizontal="center"/>
    </xf>
    <xf numFmtId="0" fontId="43" fillId="12" borderId="3" xfId="57" applyFont="1" applyFill="1" applyBorder="1" applyAlignment="1">
      <alignment horizontal="center" vertical="center" wrapText="1"/>
    </xf>
    <xf numFmtId="0" fontId="43" fillId="12" borderId="4" xfId="57" applyFont="1" applyFill="1" applyBorder="1" applyAlignment="1">
      <alignment horizontal="center" vertical="center" wrapText="1"/>
    </xf>
    <xf numFmtId="0" fontId="79" fillId="9" borderId="2" xfId="57" applyFont="1" applyFill="1" applyBorder="1" applyAlignment="1">
      <alignment horizontal="justify" vertical="top" wrapText="1"/>
    </xf>
    <xf numFmtId="0" fontId="80" fillId="9" borderId="2" xfId="57" applyFont="1" applyFill="1" applyBorder="1" applyAlignment="1">
      <alignment horizontal="left" vertical="top" wrapText="1"/>
    </xf>
    <xf numFmtId="2" fontId="44" fillId="9" borderId="3" xfId="40" applyNumberFormat="1" applyFont="1" applyFill="1" applyBorder="1" applyAlignment="1">
      <alignment horizontal="center" vertical="center"/>
    </xf>
    <xf numFmtId="2" fontId="44" fillId="9" borderId="5" xfId="40" applyNumberFormat="1" applyFont="1" applyFill="1" applyBorder="1" applyAlignment="1">
      <alignment horizontal="center" vertical="center"/>
    </xf>
    <xf numFmtId="0" fontId="44" fillId="9" borderId="15" xfId="40" applyFont="1" applyFill="1" applyBorder="1" applyAlignment="1">
      <alignment horizontal="left" vertical="center"/>
    </xf>
    <xf numFmtId="0" fontId="44" fillId="9" borderId="6" xfId="40" applyFont="1" applyFill="1" applyBorder="1" applyAlignment="1">
      <alignment horizontal="left" vertical="center"/>
    </xf>
    <xf numFmtId="0" fontId="44" fillId="9" borderId="14" xfId="40" applyFont="1" applyFill="1" applyBorder="1" applyAlignment="1">
      <alignment horizontal="left" vertical="center"/>
    </xf>
    <xf numFmtId="0" fontId="82" fillId="25" borderId="3" xfId="40" applyFont="1" applyFill="1" applyBorder="1" applyAlignment="1">
      <alignment horizontal="center" vertical="center" wrapText="1"/>
    </xf>
    <xf numFmtId="0" fontId="85" fillId="25" borderId="4" xfId="0" applyFont="1" applyFill="1" applyBorder="1" applyAlignment="1">
      <alignment vertical="center"/>
    </xf>
    <xf numFmtId="0" fontId="85" fillId="25" borderId="5" xfId="0" applyFont="1" applyFill="1" applyBorder="1" applyAlignment="1">
      <alignment vertical="center"/>
    </xf>
    <xf numFmtId="0" fontId="44" fillId="9" borderId="8" xfId="40" applyFont="1" applyFill="1" applyBorder="1" applyAlignment="1">
      <alignment horizontal="left" vertical="center" wrapText="1"/>
    </xf>
    <xf numFmtId="0" fontId="15" fillId="9" borderId="8" xfId="0" applyFont="1" applyFill="1" applyBorder="1" applyAlignment="1">
      <alignment vertical="center"/>
    </xf>
    <xf numFmtId="0" fontId="53" fillId="12" borderId="3" xfId="40" applyFont="1" applyFill="1" applyBorder="1" applyAlignment="1">
      <alignment horizontal="center" vertical="center" wrapText="1"/>
    </xf>
    <xf numFmtId="0" fontId="15" fillId="12" borderId="5" xfId="0" applyFont="1" applyFill="1" applyBorder="1" applyAlignment="1">
      <alignment vertical="center"/>
    </xf>
    <xf numFmtId="0" fontId="44" fillId="9" borderId="8" xfId="40" applyFont="1" applyFill="1" applyBorder="1" applyAlignment="1">
      <alignment vertical="center"/>
    </xf>
    <xf numFmtId="0" fontId="82" fillId="25" borderId="2" xfId="40" applyFont="1" applyFill="1" applyBorder="1" applyAlignment="1">
      <alignment horizontal="center" vertical="center" wrapText="1"/>
    </xf>
    <xf numFmtId="0" fontId="82" fillId="25" borderId="4" xfId="40" applyFont="1" applyFill="1" applyBorder="1" applyAlignment="1">
      <alignment horizontal="center" vertical="center" wrapText="1"/>
    </xf>
    <xf numFmtId="0" fontId="82" fillId="25" borderId="5" xfId="40" applyFont="1" applyFill="1" applyBorder="1" applyAlignment="1">
      <alignment horizontal="center" vertical="center" wrapText="1"/>
    </xf>
    <xf numFmtId="0" fontId="44" fillId="9" borderId="21" xfId="40" applyFont="1" applyFill="1" applyBorder="1" applyAlignment="1">
      <alignment horizontal="left" vertical="center" wrapText="1"/>
    </xf>
    <xf numFmtId="2" fontId="44" fillId="7" borderId="3" xfId="40" applyNumberFormat="1" applyFont="1" applyFill="1" applyBorder="1" applyAlignment="1">
      <alignment horizontal="center"/>
    </xf>
    <xf numFmtId="2" fontId="44" fillId="7" borderId="5" xfId="40" applyNumberFormat="1" applyFont="1" applyFill="1" applyBorder="1" applyAlignment="1">
      <alignment horizontal="center"/>
    </xf>
    <xf numFmtId="0" fontId="44" fillId="7" borderId="15" xfId="40" applyFont="1" applyFill="1" applyBorder="1" applyAlignment="1">
      <alignment horizontal="left" vertical="center" wrapText="1"/>
    </xf>
    <xf numFmtId="0" fontId="44" fillId="7" borderId="6" xfId="40" applyFont="1" applyFill="1" applyBorder="1" applyAlignment="1">
      <alignment horizontal="left" vertical="center" wrapText="1"/>
    </xf>
    <xf numFmtId="0" fontId="44" fillId="7" borderId="14" xfId="40" applyFont="1" applyFill="1" applyBorder="1" applyAlignment="1">
      <alignment horizontal="left" vertical="center" wrapText="1"/>
    </xf>
    <xf numFmtId="2" fontId="44" fillId="7" borderId="2" xfId="40" applyNumberFormat="1" applyFont="1" applyFill="1" applyBorder="1" applyAlignment="1">
      <alignment horizontal="center"/>
    </xf>
    <xf numFmtId="0" fontId="53" fillId="5" borderId="3" xfId="40" applyFont="1" applyFill="1" applyBorder="1" applyAlignment="1">
      <alignment horizontal="center" vertical="center" wrapText="1"/>
    </xf>
    <xf numFmtId="0" fontId="15" fillId="0" borderId="4" xfId="0" applyFont="1" applyBorder="1" applyAlignment="1">
      <alignment vertical="center"/>
    </xf>
    <xf numFmtId="0" fontId="15" fillId="0" borderId="5" xfId="0" applyFont="1" applyBorder="1" applyAlignment="1">
      <alignment vertical="center"/>
    </xf>
    <xf numFmtId="0" fontId="53" fillId="6" borderId="3" xfId="40" applyFont="1" applyFill="1" applyBorder="1" applyAlignment="1">
      <alignment horizontal="center" vertical="center"/>
    </xf>
    <xf numFmtId="0" fontId="53" fillId="6" borderId="5" xfId="40" applyFont="1" applyFill="1" applyBorder="1" applyAlignment="1">
      <alignment horizontal="center" vertical="center"/>
    </xf>
    <xf numFmtId="0" fontId="82" fillId="25" borderId="3" xfId="22" applyFont="1" applyFill="1" applyBorder="1" applyAlignment="1">
      <alignment horizontal="center" vertical="center" wrapText="1"/>
    </xf>
    <xf numFmtId="0" fontId="82" fillId="25" borderId="4" xfId="22" applyFont="1" applyFill="1" applyBorder="1" applyAlignment="1">
      <alignment horizontal="center" vertical="center" wrapText="1"/>
    </xf>
    <xf numFmtId="0" fontId="82" fillId="25" borderId="5" xfId="22" applyFont="1" applyFill="1" applyBorder="1" applyAlignment="1">
      <alignment horizontal="center" vertical="center" wrapText="1"/>
    </xf>
    <xf numFmtId="0" fontId="53" fillId="12" borderId="3" xfId="57" applyFont="1" applyFill="1" applyBorder="1" applyAlignment="1">
      <alignment horizontal="center" vertical="center" wrapText="1"/>
    </xf>
    <xf numFmtId="0" fontId="53" fillId="12" borderId="4" xfId="57" applyFont="1" applyFill="1" applyBorder="1" applyAlignment="1">
      <alignment horizontal="center" vertical="center" wrapText="1"/>
    </xf>
    <xf numFmtId="167" fontId="82" fillId="25" borderId="3" xfId="39" applyNumberFormat="1" applyFont="1" applyFill="1" applyBorder="1" applyAlignment="1">
      <alignment horizontal="center" vertical="center" wrapText="1"/>
    </xf>
    <xf numFmtId="167" fontId="82" fillId="25" borderId="4" xfId="39" applyNumberFormat="1" applyFont="1" applyFill="1" applyBorder="1" applyAlignment="1">
      <alignment horizontal="center" vertical="center" wrapText="1"/>
    </xf>
    <xf numFmtId="167" fontId="82" fillId="25" borderId="5" xfId="39" applyNumberFormat="1" applyFont="1" applyFill="1" applyBorder="1" applyAlignment="1">
      <alignment horizontal="center" vertical="center" wrapText="1"/>
    </xf>
    <xf numFmtId="167" fontId="82" fillId="25" borderId="2" xfId="39" applyNumberFormat="1" applyFont="1" applyFill="1" applyBorder="1" applyAlignment="1">
      <alignment horizontal="center" vertical="center" wrapText="1"/>
    </xf>
    <xf numFmtId="167" fontId="89" fillId="25" borderId="3" xfId="39" applyNumberFormat="1" applyFont="1" applyFill="1" applyBorder="1" applyAlignment="1">
      <alignment horizontal="center" vertical="center" wrapText="1"/>
    </xf>
    <xf numFmtId="167" fontId="89" fillId="25" borderId="4" xfId="39" applyNumberFormat="1" applyFont="1" applyFill="1" applyBorder="1" applyAlignment="1">
      <alignment horizontal="center" vertical="center" wrapText="1"/>
    </xf>
    <xf numFmtId="167" fontId="89" fillId="25" borderId="5" xfId="39" applyNumberFormat="1" applyFont="1" applyFill="1" applyBorder="1" applyAlignment="1">
      <alignment horizontal="center" vertical="center" wrapText="1"/>
    </xf>
    <xf numFmtId="167" fontId="89" fillId="25" borderId="2" xfId="39" applyNumberFormat="1" applyFont="1" applyFill="1" applyBorder="1" applyAlignment="1">
      <alignment horizontal="center" vertical="center" wrapText="1"/>
    </xf>
    <xf numFmtId="0" fontId="54" fillId="12" borderId="3" xfId="57" applyFont="1" applyFill="1" applyBorder="1" applyAlignment="1">
      <alignment horizontal="center" vertical="center" wrapText="1"/>
    </xf>
    <xf numFmtId="0" fontId="54" fillId="12" borderId="4" xfId="57" applyFont="1" applyFill="1" applyBorder="1" applyAlignment="1">
      <alignment horizontal="center" vertical="center" wrapText="1"/>
    </xf>
    <xf numFmtId="167" fontId="87" fillId="25" borderId="2" xfId="39" applyNumberFormat="1" applyFont="1" applyFill="1" applyBorder="1" applyAlignment="1">
      <alignment horizontal="center" vertical="center" wrapText="1"/>
    </xf>
    <xf numFmtId="0" fontId="90" fillId="25" borderId="2" xfId="39" applyFont="1" applyFill="1" applyBorder="1" applyAlignment="1">
      <alignment vertical="center" wrapText="1"/>
    </xf>
    <xf numFmtId="167" fontId="73" fillId="9" borderId="2" xfId="39" applyNumberFormat="1" applyFont="1" applyFill="1" applyBorder="1" applyAlignment="1">
      <alignment vertical="center" wrapText="1"/>
    </xf>
    <xf numFmtId="0" fontId="73" fillId="9" borderId="2" xfId="39" applyFont="1" applyFill="1" applyBorder="1" applyAlignment="1">
      <alignment vertical="center"/>
    </xf>
    <xf numFmtId="167" fontId="73" fillId="9" borderId="2" xfId="39" applyNumberFormat="1" applyFont="1" applyFill="1" applyBorder="1" applyAlignment="1">
      <alignment vertical="center"/>
    </xf>
    <xf numFmtId="0" fontId="89" fillId="25" borderId="2" xfId="0" applyFont="1" applyFill="1" applyBorder="1" applyAlignment="1">
      <alignment horizontal="center" vertical="center" wrapText="1"/>
    </xf>
    <xf numFmtId="0" fontId="55" fillId="9" borderId="3" xfId="0" applyFont="1" applyFill="1" applyBorder="1" applyAlignment="1">
      <alignment horizontal="left" vertical="center" wrapText="1"/>
    </xf>
    <xf numFmtId="0" fontId="55" fillId="9" borderId="4" xfId="0" applyFont="1" applyFill="1" applyBorder="1" applyAlignment="1">
      <alignment horizontal="left" vertical="center" wrapText="1"/>
    </xf>
    <xf numFmtId="0" fontId="55" fillId="9" borderId="5" xfId="0" applyFont="1" applyFill="1" applyBorder="1" applyAlignment="1">
      <alignment horizontal="left" vertical="center" wrapText="1"/>
    </xf>
    <xf numFmtId="0" fontId="56" fillId="9" borderId="3" xfId="0" applyFont="1" applyFill="1" applyBorder="1" applyAlignment="1">
      <alignment horizontal="left" vertical="center" wrapText="1"/>
    </xf>
    <xf numFmtId="0" fontId="56" fillId="9" borderId="4" xfId="0" applyFont="1" applyFill="1" applyBorder="1" applyAlignment="1">
      <alignment horizontal="left" vertical="center" wrapText="1"/>
    </xf>
    <xf numFmtId="0" fontId="56" fillId="9" borderId="5" xfId="0" applyFont="1" applyFill="1" applyBorder="1" applyAlignment="1">
      <alignment horizontal="left" vertical="center" wrapText="1"/>
    </xf>
    <xf numFmtId="0" fontId="54" fillId="12" borderId="6" xfId="0" applyFont="1" applyFill="1" applyBorder="1" applyAlignment="1">
      <alignment horizontal="center" vertical="center" wrapText="1"/>
    </xf>
    <xf numFmtId="0" fontId="54" fillId="12" borderId="7" xfId="0" applyFont="1" applyFill="1" applyBorder="1" applyAlignment="1">
      <alignment horizontal="center" vertical="center" wrapText="1"/>
    </xf>
    <xf numFmtId="0" fontId="54" fillId="12" borderId="3" xfId="0" applyFont="1" applyFill="1" applyBorder="1" applyAlignment="1">
      <alignment horizontal="center" vertical="center" wrapText="1"/>
    </xf>
    <xf numFmtId="0" fontId="54" fillId="12" borderId="4" xfId="0" applyFont="1" applyFill="1" applyBorder="1" applyAlignment="1">
      <alignment horizontal="center" vertical="center" wrapText="1"/>
    </xf>
    <xf numFmtId="0" fontId="54" fillId="12" borderId="5" xfId="0" applyFont="1" applyFill="1" applyBorder="1" applyAlignment="1">
      <alignment horizontal="center" vertical="center" wrapText="1"/>
    </xf>
    <xf numFmtId="0" fontId="54" fillId="18" borderId="2" xfId="0" applyFont="1" applyFill="1" applyBorder="1" applyAlignment="1">
      <alignment horizontal="center" vertical="center" wrapText="1"/>
    </xf>
    <xf numFmtId="0" fontId="41" fillId="0" borderId="9" xfId="0" applyFont="1" applyBorder="1" applyAlignment="1">
      <alignment horizontal="center"/>
    </xf>
    <xf numFmtId="0" fontId="55" fillId="16" borderId="2" xfId="0" applyFont="1" applyFill="1" applyBorder="1" applyAlignment="1">
      <alignment vertical="center" wrapText="1"/>
    </xf>
    <xf numFmtId="0" fontId="56" fillId="16" borderId="3" xfId="0" applyFont="1" applyFill="1" applyBorder="1" applyAlignment="1">
      <alignment horizontal="left" vertical="top" wrapText="1"/>
    </xf>
    <xf numFmtId="0" fontId="56" fillId="16" borderId="4" xfId="0" applyFont="1" applyFill="1" applyBorder="1" applyAlignment="1">
      <alignment horizontal="left" vertical="top" wrapText="1"/>
    </xf>
    <xf numFmtId="0" fontId="56" fillId="16" borderId="5" xfId="0" applyFont="1" applyFill="1" applyBorder="1" applyAlignment="1">
      <alignment horizontal="left" vertical="top" wrapText="1"/>
    </xf>
    <xf numFmtId="0" fontId="56" fillId="16" borderId="2" xfId="39" applyFont="1" applyFill="1" applyBorder="1" applyAlignment="1">
      <alignment horizontal="left"/>
    </xf>
    <xf numFmtId="0" fontId="57" fillId="5" borderId="3" xfId="0" applyFont="1" applyFill="1" applyBorder="1" applyAlignment="1">
      <alignment horizontal="center" vertical="center" wrapText="1"/>
    </xf>
    <xf numFmtId="0" fontId="57" fillId="5" borderId="4" xfId="0" applyFont="1" applyFill="1" applyBorder="1" applyAlignment="1">
      <alignment horizontal="center" vertical="center" wrapText="1"/>
    </xf>
    <xf numFmtId="0" fontId="57" fillId="5" borderId="5" xfId="0" applyFont="1" applyFill="1" applyBorder="1" applyAlignment="1">
      <alignment horizontal="center" vertical="center" wrapText="1"/>
    </xf>
    <xf numFmtId="0" fontId="57" fillId="6" borderId="6" xfId="0" applyFont="1" applyFill="1" applyBorder="1" applyAlignment="1">
      <alignment horizontal="center" vertical="center" wrapText="1"/>
    </xf>
    <xf numFmtId="0" fontId="57" fillId="6" borderId="7" xfId="0" applyFont="1" applyFill="1" applyBorder="1" applyAlignment="1">
      <alignment horizontal="center" vertical="center" wrapText="1"/>
    </xf>
    <xf numFmtId="0" fontId="59" fillId="7" borderId="2" xfId="0" applyFont="1" applyFill="1" applyBorder="1" applyAlignment="1">
      <alignment horizontal="left" vertical="center" wrapText="1"/>
    </xf>
    <xf numFmtId="0" fontId="59" fillId="7" borderId="14" xfId="0" applyFont="1" applyFill="1" applyBorder="1" applyAlignment="1">
      <alignment horizontal="left" vertical="center" wrapText="1"/>
    </xf>
    <xf numFmtId="0" fontId="59" fillId="7" borderId="8" xfId="0" applyFont="1" applyFill="1" applyBorder="1" applyAlignment="1">
      <alignment horizontal="left" vertical="center" wrapText="1"/>
    </xf>
    <xf numFmtId="0" fontId="59" fillId="7" borderId="15" xfId="0" applyFont="1" applyFill="1" applyBorder="1" applyAlignment="1">
      <alignment horizontal="left" vertical="center" wrapText="1"/>
    </xf>
    <xf numFmtId="0" fontId="57" fillId="6" borderId="3" xfId="0" applyFont="1" applyFill="1" applyBorder="1" applyAlignment="1">
      <alignment horizontal="center" vertical="center" wrapText="1"/>
    </xf>
    <xf numFmtId="0" fontId="57" fillId="6" borderId="5" xfId="0" applyFont="1" applyFill="1" applyBorder="1" applyAlignment="1">
      <alignment horizontal="center" vertical="center" wrapText="1"/>
    </xf>
    <xf numFmtId="0" fontId="57" fillId="6" borderId="4" xfId="0" applyFont="1" applyFill="1" applyBorder="1" applyAlignment="1">
      <alignment horizontal="center" vertical="center" wrapText="1"/>
    </xf>
    <xf numFmtId="0" fontId="59" fillId="9" borderId="2" xfId="0" applyFont="1" applyFill="1" applyBorder="1" applyAlignment="1">
      <alignment horizontal="left" vertical="center" wrapText="1"/>
    </xf>
    <xf numFmtId="0" fontId="59" fillId="9" borderId="14" xfId="0" applyFont="1" applyFill="1" applyBorder="1" applyAlignment="1">
      <alignment horizontal="left" vertical="center" wrapText="1"/>
    </xf>
    <xf numFmtId="0" fontId="59" fillId="9" borderId="8" xfId="0" applyFont="1" applyFill="1" applyBorder="1" applyAlignment="1">
      <alignment horizontal="left" vertical="center" wrapText="1"/>
    </xf>
    <xf numFmtId="0" fontId="59" fillId="9" borderId="15" xfId="0" applyFont="1" applyFill="1" applyBorder="1" applyAlignment="1">
      <alignment horizontal="left" vertical="center" wrapText="1"/>
    </xf>
    <xf numFmtId="167" fontId="81" fillId="25" borderId="3" xfId="39" applyNumberFormat="1" applyFont="1" applyFill="1" applyBorder="1" applyAlignment="1">
      <alignment horizontal="center" vertical="center" wrapText="1"/>
    </xf>
    <xf numFmtId="167" fontId="81" fillId="25" borderId="4" xfId="39" applyNumberFormat="1" applyFont="1" applyFill="1" applyBorder="1" applyAlignment="1">
      <alignment horizontal="center" vertical="center" wrapText="1"/>
    </xf>
    <xf numFmtId="0" fontId="57" fillId="12" borderId="6" xfId="0" applyFont="1" applyFill="1" applyBorder="1" applyAlignment="1">
      <alignment horizontal="center" vertical="center" wrapText="1"/>
    </xf>
    <xf numFmtId="0" fontId="57" fillId="12" borderId="7" xfId="0" applyFont="1" applyFill="1" applyBorder="1" applyAlignment="1">
      <alignment horizontal="center" vertical="center" wrapText="1"/>
    </xf>
    <xf numFmtId="0" fontId="57" fillId="12" borderId="3" xfId="0" applyFont="1" applyFill="1" applyBorder="1" applyAlignment="1">
      <alignment horizontal="center" vertical="center" wrapText="1"/>
    </xf>
    <xf numFmtId="0" fontId="57" fillId="12" borderId="4" xfId="0" applyFont="1" applyFill="1" applyBorder="1" applyAlignment="1">
      <alignment horizontal="center" vertical="center" wrapText="1"/>
    </xf>
    <xf numFmtId="0" fontId="57" fillId="12" borderId="5" xfId="0" applyFont="1" applyFill="1" applyBorder="1" applyAlignment="1">
      <alignment horizontal="center" vertical="center" wrapText="1"/>
    </xf>
    <xf numFmtId="0" fontId="53" fillId="12" borderId="6" xfId="0" applyFont="1" applyFill="1" applyBorder="1" applyAlignment="1">
      <alignment horizontal="center" vertical="center" wrapText="1"/>
    </xf>
    <xf numFmtId="0" fontId="53" fillId="12" borderId="20" xfId="0" applyFont="1" applyFill="1" applyBorder="1" applyAlignment="1">
      <alignment horizontal="center" vertical="center" wrapText="1"/>
    </xf>
    <xf numFmtId="0" fontId="53" fillId="12" borderId="7" xfId="0" applyFont="1" applyFill="1" applyBorder="1" applyAlignment="1">
      <alignment horizontal="center" vertical="center" wrapText="1"/>
    </xf>
    <xf numFmtId="0" fontId="53" fillId="12" borderId="2" xfId="0" applyFont="1" applyFill="1" applyBorder="1" applyAlignment="1">
      <alignment horizontal="center" vertical="center" wrapText="1"/>
    </xf>
    <xf numFmtId="0" fontId="53" fillId="12" borderId="3" xfId="0" applyFont="1" applyFill="1" applyBorder="1" applyAlignment="1">
      <alignment horizontal="center" vertical="center" wrapText="1"/>
    </xf>
    <xf numFmtId="0" fontId="53" fillId="12" borderId="4" xfId="0" applyFont="1" applyFill="1" applyBorder="1" applyAlignment="1">
      <alignment horizontal="center" vertical="center" wrapText="1"/>
    </xf>
    <xf numFmtId="0" fontId="53" fillId="12" borderId="5" xfId="0" applyFont="1" applyFill="1" applyBorder="1" applyAlignment="1">
      <alignment horizontal="center" vertical="center" wrapText="1"/>
    </xf>
    <xf numFmtId="0" fontId="63" fillId="9" borderId="14" xfId="0" applyFont="1" applyFill="1" applyBorder="1" applyAlignment="1">
      <alignment horizontal="left" vertical="center" wrapText="1"/>
    </xf>
    <xf numFmtId="0" fontId="63" fillId="9" borderId="8" xfId="0" applyFont="1" applyFill="1" applyBorder="1" applyAlignment="1">
      <alignment horizontal="left" vertical="center" wrapText="1"/>
    </xf>
    <xf numFmtId="0" fontId="63" fillId="9" borderId="11" xfId="0" applyFont="1" applyFill="1" applyBorder="1" applyAlignment="1">
      <alignment horizontal="left" vertical="center" wrapText="1"/>
    </xf>
    <xf numFmtId="0" fontId="63" fillId="9" borderId="0" xfId="0" applyFont="1" applyFill="1" applyAlignment="1">
      <alignment horizontal="left" vertical="center" wrapText="1"/>
    </xf>
    <xf numFmtId="167" fontId="81" fillId="25" borderId="5" xfId="39" applyNumberFormat="1" applyFont="1" applyFill="1" applyBorder="1" applyAlignment="1">
      <alignment horizontal="center" vertical="center" wrapText="1"/>
    </xf>
    <xf numFmtId="0" fontId="63" fillId="7" borderId="3" xfId="0" applyFont="1" applyFill="1" applyBorder="1" applyAlignment="1">
      <alignment horizontal="left" vertical="center" wrapText="1"/>
    </xf>
    <xf numFmtId="0" fontId="63" fillId="7" borderId="4" xfId="0" applyFont="1" applyFill="1" applyBorder="1" applyAlignment="1">
      <alignment horizontal="left" vertical="center" wrapText="1"/>
    </xf>
    <xf numFmtId="0" fontId="53" fillId="6" borderId="2" xfId="0" applyFont="1" applyFill="1" applyBorder="1" applyAlignment="1">
      <alignment horizontal="center" vertical="center" wrapText="1"/>
    </xf>
    <xf numFmtId="0" fontId="53" fillId="6" borderId="6" xfId="0" applyFont="1" applyFill="1" applyBorder="1" applyAlignment="1">
      <alignment horizontal="center" vertical="center" wrapText="1"/>
    </xf>
    <xf numFmtId="0" fontId="53" fillId="6" borderId="2" xfId="0" applyFont="1" applyFill="1" applyBorder="1" applyAlignment="1">
      <alignment horizontal="center" vertical="center"/>
    </xf>
    <xf numFmtId="0" fontId="53" fillId="6" borderId="6" xfId="0" applyFont="1" applyFill="1" applyBorder="1" applyAlignment="1">
      <alignment horizontal="center" vertical="center"/>
    </xf>
    <xf numFmtId="0" fontId="53" fillId="5" borderId="13" xfId="0" applyFont="1" applyFill="1" applyBorder="1" applyAlignment="1">
      <alignment horizontal="center" vertical="center" wrapText="1"/>
    </xf>
    <xf numFmtId="0" fontId="53" fillId="5" borderId="9" xfId="0" applyFont="1" applyFill="1" applyBorder="1" applyAlignment="1">
      <alignment horizontal="center" vertical="center" wrapText="1"/>
    </xf>
    <xf numFmtId="0" fontId="18" fillId="0" borderId="0" xfId="0" applyFont="1"/>
    <xf numFmtId="0" fontId="53" fillId="6" borderId="3" xfId="0" applyFont="1" applyFill="1" applyBorder="1" applyAlignment="1">
      <alignment horizontal="center" vertical="center" wrapText="1"/>
    </xf>
    <xf numFmtId="0" fontId="53" fillId="6" borderId="4" xfId="0" applyFont="1" applyFill="1" applyBorder="1" applyAlignment="1">
      <alignment horizontal="center" vertical="center" wrapText="1"/>
    </xf>
    <xf numFmtId="0" fontId="53" fillId="6" borderId="5" xfId="0" applyFont="1" applyFill="1" applyBorder="1" applyAlignment="1">
      <alignment horizontal="center" vertical="center" wrapText="1"/>
    </xf>
    <xf numFmtId="0" fontId="53" fillId="6" borderId="7" xfId="0" applyFont="1" applyFill="1" applyBorder="1" applyAlignment="1">
      <alignment horizontal="center" vertical="center" wrapText="1"/>
    </xf>
    <xf numFmtId="0" fontId="63" fillId="9" borderId="3" xfId="0" applyFont="1" applyFill="1" applyBorder="1" applyAlignment="1">
      <alignment horizontal="left" vertical="center" wrapText="1"/>
    </xf>
    <xf numFmtId="0" fontId="63" fillId="9" borderId="4" xfId="0" applyFont="1" applyFill="1" applyBorder="1" applyAlignment="1">
      <alignment horizontal="left" vertical="center" wrapText="1"/>
    </xf>
    <xf numFmtId="0" fontId="53" fillId="12" borderId="2" xfId="0" applyFont="1" applyFill="1" applyBorder="1" applyAlignment="1">
      <alignment horizontal="center" vertical="center"/>
    </xf>
    <xf numFmtId="0" fontId="53" fillId="12" borderId="6" xfId="0" applyFont="1" applyFill="1" applyBorder="1" applyAlignment="1">
      <alignment horizontal="center" vertical="center"/>
    </xf>
    <xf numFmtId="167" fontId="87" fillId="25" borderId="3" xfId="39" applyNumberFormat="1" applyFont="1" applyFill="1" applyBorder="1" applyAlignment="1">
      <alignment horizontal="center" vertical="center" wrapText="1"/>
    </xf>
    <xf numFmtId="167" fontId="87" fillId="25" borderId="4" xfId="39" applyNumberFormat="1" applyFont="1" applyFill="1" applyBorder="1" applyAlignment="1">
      <alignment horizontal="center" vertical="center" wrapText="1"/>
    </xf>
    <xf numFmtId="167" fontId="87" fillId="25" borderId="5" xfId="39" applyNumberFormat="1" applyFont="1" applyFill="1" applyBorder="1" applyAlignment="1">
      <alignment horizontal="center" vertical="center" wrapText="1"/>
    </xf>
    <xf numFmtId="0" fontId="62" fillId="9" borderId="3" xfId="0" applyFont="1" applyFill="1" applyBorder="1" applyAlignment="1">
      <alignment horizontal="left" vertical="center" wrapText="1"/>
    </xf>
    <xf numFmtId="0" fontId="62" fillId="9" borderId="4" xfId="0" applyFont="1" applyFill="1" applyBorder="1" applyAlignment="1">
      <alignment horizontal="left" vertical="center" wrapText="1"/>
    </xf>
    <xf numFmtId="0" fontId="62" fillId="9" borderId="5" xfId="0" applyFont="1" applyFill="1" applyBorder="1" applyAlignment="1">
      <alignment horizontal="left" vertical="center" wrapText="1"/>
    </xf>
    <xf numFmtId="0" fontId="62" fillId="9" borderId="3" xfId="0" applyFont="1" applyFill="1" applyBorder="1" applyAlignment="1">
      <alignment horizontal="left" vertical="center"/>
    </xf>
    <xf numFmtId="0" fontId="62" fillId="9" borderId="4" xfId="0" applyFont="1" applyFill="1" applyBorder="1" applyAlignment="1">
      <alignment horizontal="left" vertical="center"/>
    </xf>
    <xf numFmtId="0" fontId="62" fillId="9" borderId="5" xfId="0" applyFont="1" applyFill="1" applyBorder="1" applyAlignment="1">
      <alignment horizontal="left" vertical="center"/>
    </xf>
    <xf numFmtId="0" fontId="87" fillId="25" borderId="2" xfId="0" applyFont="1" applyFill="1" applyBorder="1" applyAlignment="1">
      <alignment horizontal="center" vertical="center" wrapText="1"/>
    </xf>
    <xf numFmtId="0" fontId="61" fillId="12" borderId="6" xfId="0" applyFont="1" applyFill="1" applyBorder="1" applyAlignment="1">
      <alignment horizontal="center" vertical="center" wrapText="1"/>
    </xf>
    <xf numFmtId="0" fontId="61" fillId="12" borderId="7" xfId="0" applyFont="1" applyFill="1" applyBorder="1" applyAlignment="1">
      <alignment horizontal="center" vertical="center" wrapText="1"/>
    </xf>
    <xf numFmtId="0" fontId="61" fillId="12" borderId="2" xfId="0" applyFont="1" applyFill="1" applyBorder="1" applyAlignment="1">
      <alignment horizontal="center" vertical="center" wrapText="1"/>
    </xf>
    <xf numFmtId="0" fontId="20" fillId="0" borderId="2" xfId="0" applyFont="1" applyBorder="1" applyAlignment="1">
      <alignment horizontal="center" vertical="center"/>
    </xf>
    <xf numFmtId="0" fontId="61" fillId="12" borderId="3" xfId="0" applyFont="1" applyFill="1" applyBorder="1" applyAlignment="1">
      <alignment horizontal="center" vertical="center" wrapText="1"/>
    </xf>
    <xf numFmtId="0" fontId="61" fillId="12" borderId="5" xfId="0" applyFont="1" applyFill="1" applyBorder="1" applyAlignment="1">
      <alignment horizontal="center" vertical="center" wrapText="1"/>
    </xf>
    <xf numFmtId="0" fontId="63" fillId="9" borderId="5" xfId="0" applyFont="1" applyFill="1" applyBorder="1" applyAlignment="1">
      <alignment horizontal="left" vertical="center" wrapText="1"/>
    </xf>
    <xf numFmtId="0" fontId="53" fillId="12" borderId="7" xfId="0" applyFont="1" applyFill="1" applyBorder="1" applyAlignment="1">
      <alignment horizontal="center" vertical="center"/>
    </xf>
    <xf numFmtId="0" fontId="63" fillId="9" borderId="2" xfId="0" applyFont="1" applyFill="1" applyBorder="1" applyAlignment="1">
      <alignment horizontal="left" vertical="center" wrapText="1"/>
    </xf>
    <xf numFmtId="0" fontId="62" fillId="7" borderId="3" xfId="0" applyFont="1" applyFill="1" applyBorder="1" applyAlignment="1">
      <alignment horizontal="left" vertical="center" wrapText="1"/>
    </xf>
    <xf numFmtId="0" fontId="62" fillId="7" borderId="4" xfId="0" applyFont="1" applyFill="1" applyBorder="1" applyAlignment="1">
      <alignment horizontal="left" vertical="center" wrapText="1"/>
    </xf>
    <xf numFmtId="0" fontId="62" fillId="7" borderId="5" xfId="0" applyFont="1" applyFill="1" applyBorder="1" applyAlignment="1">
      <alignment horizontal="left" vertical="center" wrapText="1"/>
    </xf>
    <xf numFmtId="0" fontId="62" fillId="7" borderId="3" xfId="0" applyFont="1" applyFill="1" applyBorder="1" applyAlignment="1">
      <alignment horizontal="left" vertical="center"/>
    </xf>
    <xf numFmtId="0" fontId="62" fillId="7" borderId="4" xfId="0" applyFont="1" applyFill="1" applyBorder="1" applyAlignment="1">
      <alignment horizontal="left" vertical="center"/>
    </xf>
    <xf numFmtId="0" fontId="62" fillId="7" borderId="5" xfId="0" applyFont="1" applyFill="1" applyBorder="1" applyAlignment="1">
      <alignment horizontal="left" vertical="center"/>
    </xf>
    <xf numFmtId="0" fontId="61" fillId="5" borderId="2" xfId="0" applyFont="1" applyFill="1" applyBorder="1" applyAlignment="1">
      <alignment horizontal="center" vertical="center" wrapText="1"/>
    </xf>
    <xf numFmtId="0" fontId="61" fillId="6" borderId="2" xfId="0" applyFont="1" applyFill="1" applyBorder="1" applyAlignment="1">
      <alignment horizontal="center" vertical="center" wrapText="1"/>
    </xf>
    <xf numFmtId="0" fontId="61" fillId="6" borderId="6" xfId="0" applyFont="1" applyFill="1" applyBorder="1" applyAlignment="1">
      <alignment horizontal="center" vertical="center" wrapText="1"/>
    </xf>
    <xf numFmtId="0" fontId="61" fillId="6" borderId="7" xfId="0" applyFont="1" applyFill="1" applyBorder="1" applyAlignment="1">
      <alignment horizontal="center" vertical="center" wrapText="1"/>
    </xf>
    <xf numFmtId="167" fontId="81" fillId="25" borderId="2" xfId="39" applyNumberFormat="1" applyFont="1" applyFill="1" applyBorder="1" applyAlignment="1">
      <alignment horizontal="center" vertical="center" wrapText="1"/>
    </xf>
    <xf numFmtId="167" fontId="54" fillId="12" borderId="2" xfId="39" applyNumberFormat="1" applyFont="1" applyFill="1" applyBorder="1" applyAlignment="1">
      <alignment horizontal="center" vertical="center" wrapText="1"/>
    </xf>
    <xf numFmtId="167" fontId="54" fillId="12" borderId="3" xfId="39" applyNumberFormat="1" applyFont="1" applyFill="1" applyBorder="1" applyAlignment="1">
      <alignment horizontal="center" vertical="center" wrapText="1"/>
    </xf>
    <xf numFmtId="167" fontId="54" fillId="12" borderId="6" xfId="39" applyNumberFormat="1" applyFont="1" applyFill="1" applyBorder="1" applyAlignment="1">
      <alignment horizontal="center" vertical="center" wrapText="1"/>
    </xf>
    <xf numFmtId="167" fontId="54" fillId="12" borderId="7" xfId="39" applyNumberFormat="1" applyFont="1" applyFill="1" applyBorder="1" applyAlignment="1">
      <alignment horizontal="center" vertical="center" wrapText="1"/>
    </xf>
    <xf numFmtId="167" fontId="54" fillId="12" borderId="4" xfId="39" applyNumberFormat="1" applyFont="1" applyFill="1" applyBorder="1" applyAlignment="1">
      <alignment horizontal="center" vertical="center" wrapText="1"/>
    </xf>
    <xf numFmtId="167" fontId="54" fillId="12" borderId="5" xfId="39" applyNumberFormat="1" applyFont="1" applyFill="1" applyBorder="1" applyAlignment="1">
      <alignment horizontal="center" vertical="center" wrapText="1"/>
    </xf>
    <xf numFmtId="0" fontId="54" fillId="12" borderId="3" xfId="0" applyFont="1" applyFill="1" applyBorder="1" applyAlignment="1">
      <alignment horizontal="center" vertical="center"/>
    </xf>
    <xf numFmtId="0" fontId="54" fillId="12" borderId="4" xfId="0" applyFont="1" applyFill="1" applyBorder="1" applyAlignment="1">
      <alignment horizontal="center" vertical="center"/>
    </xf>
    <xf numFmtId="0" fontId="54" fillId="12" borderId="5" xfId="0" applyFont="1" applyFill="1" applyBorder="1" applyAlignment="1">
      <alignment horizontal="center" vertical="center"/>
    </xf>
    <xf numFmtId="0" fontId="64" fillId="9" borderId="11" xfId="0" applyFont="1" applyFill="1" applyBorder="1" applyAlignment="1">
      <alignment horizontal="left" vertical="center" wrapText="1"/>
    </xf>
    <xf numFmtId="0" fontId="64" fillId="9" borderId="0" xfId="0" applyFont="1" applyFill="1" applyAlignment="1">
      <alignment horizontal="left" vertical="center" wrapText="1"/>
    </xf>
    <xf numFmtId="0" fontId="19" fillId="0" borderId="2" xfId="60" applyFont="1" applyBorder="1" applyAlignment="1">
      <alignment horizontal="center" vertical="center"/>
    </xf>
    <xf numFmtId="0" fontId="13" fillId="0" borderId="2" xfId="60" applyFont="1" applyBorder="1" applyAlignment="1">
      <alignment horizontal="left" vertical="center" wrapText="1"/>
    </xf>
    <xf numFmtId="1" fontId="8" fillId="6" borderId="6" xfId="22" applyNumberFormat="1" applyFill="1" applyBorder="1" applyAlignment="1">
      <alignment horizontal="center" vertical="center"/>
    </xf>
    <xf numFmtId="1" fontId="8" fillId="6" borderId="7" xfId="22" applyNumberFormat="1" applyFill="1" applyBorder="1" applyAlignment="1">
      <alignment horizontal="center" vertical="center"/>
    </xf>
    <xf numFmtId="1" fontId="8" fillId="5" borderId="6" xfId="22" applyNumberFormat="1" applyFill="1" applyBorder="1" applyAlignment="1">
      <alignment horizontal="center" vertical="center"/>
    </xf>
    <xf numFmtId="1" fontId="8" fillId="5" borderId="7" xfId="22" applyNumberFormat="1" applyFill="1" applyBorder="1" applyAlignment="1">
      <alignment horizontal="center" vertical="center"/>
    </xf>
    <xf numFmtId="10" fontId="13" fillId="23" borderId="6" xfId="56" applyNumberFormat="1" applyFont="1" applyFill="1" applyBorder="1" applyAlignment="1">
      <alignment horizontal="center" vertical="center"/>
    </xf>
    <xf numFmtId="10" fontId="13" fillId="23" borderId="7" xfId="56" applyNumberFormat="1" applyFont="1" applyFill="1" applyBorder="1" applyAlignment="1">
      <alignment horizontal="center" vertical="center"/>
    </xf>
    <xf numFmtId="0" fontId="13" fillId="7" borderId="3" xfId="0" applyFont="1" applyFill="1" applyBorder="1" applyAlignment="1">
      <alignment horizontal="left" vertical="top" wrapText="1"/>
    </xf>
    <xf numFmtId="0" fontId="13" fillId="7" borderId="4" xfId="0" applyFont="1" applyFill="1" applyBorder="1" applyAlignment="1">
      <alignment horizontal="left" vertical="top"/>
    </xf>
    <xf numFmtId="0" fontId="13" fillId="7" borderId="5" xfId="0" applyFont="1" applyFill="1" applyBorder="1" applyAlignment="1">
      <alignment horizontal="left" vertical="top"/>
    </xf>
    <xf numFmtId="1" fontId="13" fillId="23" borderId="6" xfId="0" applyNumberFormat="1" applyFont="1" applyFill="1" applyBorder="1" applyAlignment="1">
      <alignment horizontal="center" vertical="center"/>
    </xf>
    <xf numFmtId="1" fontId="13" fillId="23" borderId="7" xfId="0" applyNumberFormat="1" applyFont="1" applyFill="1" applyBorder="1" applyAlignment="1">
      <alignment horizontal="center" vertical="center"/>
    </xf>
    <xf numFmtId="0" fontId="19" fillId="15" borderId="11" xfId="0" applyFont="1" applyFill="1" applyBorder="1" applyAlignment="1">
      <alignment horizontal="left" vertical="center"/>
    </xf>
    <xf numFmtId="0" fontId="19" fillId="15" borderId="0" xfId="0" applyFont="1" applyFill="1" applyAlignment="1">
      <alignment horizontal="left" vertical="center"/>
    </xf>
    <xf numFmtId="0" fontId="68" fillId="20" borderId="3" xfId="0" applyFont="1" applyFill="1" applyBorder="1" applyAlignment="1">
      <alignment horizontal="left" vertical="center"/>
    </xf>
    <xf numFmtId="0" fontId="68" fillId="20" borderId="4" xfId="0" applyFont="1" applyFill="1" applyBorder="1" applyAlignment="1">
      <alignment horizontal="left" vertical="center"/>
    </xf>
    <xf numFmtId="1" fontId="13" fillId="5" borderId="6" xfId="0" applyNumberFormat="1" applyFont="1" applyFill="1" applyBorder="1" applyAlignment="1">
      <alignment horizontal="center" vertical="center"/>
    </xf>
    <xf numFmtId="1" fontId="13" fillId="5" borderId="7" xfId="0" applyNumberFormat="1" applyFont="1" applyFill="1" applyBorder="1" applyAlignment="1">
      <alignment horizontal="center" vertical="center"/>
    </xf>
    <xf numFmtId="0" fontId="67" fillId="22" borderId="2" xfId="0" applyFont="1" applyFill="1" applyBorder="1" applyAlignment="1">
      <alignment horizontal="left" vertical="center"/>
    </xf>
    <xf numFmtId="0" fontId="19" fillId="15" borderId="2" xfId="0" applyFont="1" applyFill="1" applyBorder="1" applyAlignment="1">
      <alignment horizontal="left" vertical="center"/>
    </xf>
    <xf numFmtId="0" fontId="67" fillId="22" borderId="3" xfId="0" applyFont="1" applyFill="1" applyBorder="1" applyAlignment="1">
      <alignment horizontal="left" vertical="center"/>
    </xf>
    <xf numFmtId="0" fontId="67" fillId="22" borderId="4" xfId="0" applyFont="1" applyFill="1" applyBorder="1" applyAlignment="1">
      <alignment horizontal="left" vertical="center"/>
    </xf>
    <xf numFmtId="0" fontId="67" fillId="22" borderId="5" xfId="0" applyFont="1" applyFill="1" applyBorder="1" applyAlignment="1">
      <alignment horizontal="left" vertical="center"/>
    </xf>
    <xf numFmtId="0" fontId="68" fillId="21" borderId="17" xfId="0" applyFont="1" applyFill="1" applyBorder="1" applyAlignment="1">
      <alignment horizontal="center" vertical="center"/>
    </xf>
    <xf numFmtId="0" fontId="68" fillId="21" borderId="19" xfId="0" applyFont="1" applyFill="1" applyBorder="1" applyAlignment="1">
      <alignment horizontal="center" vertical="center"/>
    </xf>
    <xf numFmtId="0" fontId="68" fillId="21" borderId="18" xfId="0" applyFont="1" applyFill="1" applyBorder="1" applyAlignment="1">
      <alignment horizontal="center" vertical="center"/>
    </xf>
    <xf numFmtId="0" fontId="68" fillId="20" borderId="13" xfId="0" applyFont="1" applyFill="1" applyBorder="1" applyAlignment="1">
      <alignment horizontal="left" vertical="center"/>
    </xf>
    <xf numFmtId="0" fontId="68" fillId="20" borderId="9" xfId="0" applyFont="1" applyFill="1" applyBorder="1" applyAlignment="1">
      <alignment horizontal="left" vertical="center"/>
    </xf>
    <xf numFmtId="0" fontId="68" fillId="19" borderId="2" xfId="0" applyFont="1" applyFill="1" applyBorder="1" applyAlignment="1">
      <alignment horizontal="left" vertical="center"/>
    </xf>
    <xf numFmtId="0" fontId="0" fillId="8" borderId="11" xfId="0" applyFill="1" applyBorder="1" applyAlignment="1">
      <alignment horizontal="center"/>
    </xf>
    <xf numFmtId="0" fontId="0" fillId="8" borderId="0" xfId="0" applyFill="1" applyAlignment="1">
      <alignment horizontal="center"/>
    </xf>
  </cellXfs>
  <cellStyles count="308">
    <cellStyle name="Comma" xfId="62" builtinId="3"/>
    <cellStyle name="Comma 12" xfId="63" xr:uid="{00000000-0005-0000-0000-000001000000}"/>
    <cellStyle name="Comma 2" xfId="1" xr:uid="{00000000-0005-0000-0000-000002000000}"/>
    <cellStyle name="Comma 2 10" xfId="64" xr:uid="{00000000-0005-0000-0000-000003000000}"/>
    <cellStyle name="Comma 2 11" xfId="65" xr:uid="{00000000-0005-0000-0000-000004000000}"/>
    <cellStyle name="Comma 2 12" xfId="66" xr:uid="{00000000-0005-0000-0000-000005000000}"/>
    <cellStyle name="Comma 2 13" xfId="67" xr:uid="{00000000-0005-0000-0000-000006000000}"/>
    <cellStyle name="Comma 2 14" xfId="68" xr:uid="{00000000-0005-0000-0000-000007000000}"/>
    <cellStyle name="Comma 2 15" xfId="69" xr:uid="{00000000-0005-0000-0000-000008000000}"/>
    <cellStyle name="Comma 2 16" xfId="70" xr:uid="{00000000-0005-0000-0000-000009000000}"/>
    <cellStyle name="Comma 2 17" xfId="71" xr:uid="{00000000-0005-0000-0000-00000A000000}"/>
    <cellStyle name="Comma 2 18" xfId="72" xr:uid="{00000000-0005-0000-0000-00000B000000}"/>
    <cellStyle name="Comma 2 19" xfId="73" xr:uid="{00000000-0005-0000-0000-00000C000000}"/>
    <cellStyle name="Comma 2 2" xfId="74" xr:uid="{00000000-0005-0000-0000-00000D000000}"/>
    <cellStyle name="Comma 2 2 10" xfId="75" xr:uid="{00000000-0005-0000-0000-00000E000000}"/>
    <cellStyle name="Comma 2 2 2" xfId="76" xr:uid="{00000000-0005-0000-0000-00000F000000}"/>
    <cellStyle name="Comma 2 2 3" xfId="77" xr:uid="{00000000-0005-0000-0000-000010000000}"/>
    <cellStyle name="Comma 2 2 4" xfId="78" xr:uid="{00000000-0005-0000-0000-000011000000}"/>
    <cellStyle name="Comma 2 2 5" xfId="79" xr:uid="{00000000-0005-0000-0000-000012000000}"/>
    <cellStyle name="Comma 2 2 6" xfId="80" xr:uid="{00000000-0005-0000-0000-000013000000}"/>
    <cellStyle name="Comma 2 2 7" xfId="81" xr:uid="{00000000-0005-0000-0000-000014000000}"/>
    <cellStyle name="Comma 2 2 8" xfId="82" xr:uid="{00000000-0005-0000-0000-000015000000}"/>
    <cellStyle name="Comma 2 2 9" xfId="83" xr:uid="{00000000-0005-0000-0000-000016000000}"/>
    <cellStyle name="Comma 2 20" xfId="84" xr:uid="{00000000-0005-0000-0000-000017000000}"/>
    <cellStyle name="Comma 2 21" xfId="85" xr:uid="{00000000-0005-0000-0000-000018000000}"/>
    <cellStyle name="Comma 2 22" xfId="86" xr:uid="{00000000-0005-0000-0000-000019000000}"/>
    <cellStyle name="Comma 2 23" xfId="280" xr:uid="{00000000-0005-0000-0000-00001A000000}"/>
    <cellStyle name="Comma 2 3" xfId="87" xr:uid="{00000000-0005-0000-0000-00001B000000}"/>
    <cellStyle name="Comma 2 4" xfId="88" xr:uid="{00000000-0005-0000-0000-00001C000000}"/>
    <cellStyle name="Comma 2 5" xfId="89" xr:uid="{00000000-0005-0000-0000-00001D000000}"/>
    <cellStyle name="Comma 2 6" xfId="90" xr:uid="{00000000-0005-0000-0000-00001E000000}"/>
    <cellStyle name="Comma 2 7" xfId="91" xr:uid="{00000000-0005-0000-0000-00001F000000}"/>
    <cellStyle name="Comma 2 8" xfId="92" xr:uid="{00000000-0005-0000-0000-000020000000}"/>
    <cellStyle name="Comma 2 9" xfId="93" xr:uid="{00000000-0005-0000-0000-000021000000}"/>
    <cellStyle name="Comma 3" xfId="58" xr:uid="{00000000-0005-0000-0000-000022000000}"/>
    <cellStyle name="Comma 3 10" xfId="94" xr:uid="{00000000-0005-0000-0000-000023000000}"/>
    <cellStyle name="Comma 3 11" xfId="279" xr:uid="{00000000-0005-0000-0000-000024000000}"/>
    <cellStyle name="Comma 3 2" xfId="95" xr:uid="{00000000-0005-0000-0000-000025000000}"/>
    <cellStyle name="Comma 3 3" xfId="96" xr:uid="{00000000-0005-0000-0000-000026000000}"/>
    <cellStyle name="Comma 3 4" xfId="97" xr:uid="{00000000-0005-0000-0000-000027000000}"/>
    <cellStyle name="Comma 3 5" xfId="98" xr:uid="{00000000-0005-0000-0000-000028000000}"/>
    <cellStyle name="Comma 3 6" xfId="99" xr:uid="{00000000-0005-0000-0000-000029000000}"/>
    <cellStyle name="Comma 3 7" xfId="100" xr:uid="{00000000-0005-0000-0000-00002A000000}"/>
    <cellStyle name="Comma 3 8" xfId="101" xr:uid="{00000000-0005-0000-0000-00002B000000}"/>
    <cellStyle name="Comma 3 9" xfId="102" xr:uid="{00000000-0005-0000-0000-00002C000000}"/>
    <cellStyle name="Currency 2" xfId="2" xr:uid="{00000000-0005-0000-0000-00002D000000}"/>
    <cellStyle name="Currency 3" xfId="3" xr:uid="{00000000-0005-0000-0000-00002E000000}"/>
    <cellStyle name="Currency 3 2" xfId="4" xr:uid="{00000000-0005-0000-0000-00002F000000}"/>
    <cellStyle name="Currency 3 3" xfId="5" xr:uid="{00000000-0005-0000-0000-000030000000}"/>
    <cellStyle name="Good 2" xfId="6" xr:uid="{00000000-0005-0000-0000-000031000000}"/>
    <cellStyle name="Good 2 2" xfId="275" xr:uid="{00000000-0005-0000-0000-000032000000}"/>
    <cellStyle name="Heading 2 2" xfId="7" xr:uid="{00000000-0005-0000-0000-000033000000}"/>
    <cellStyle name="Heading 4 2" xfId="8" xr:uid="{00000000-0005-0000-0000-000034000000}"/>
    <cellStyle name="Hyperlink" xfId="59" builtinId="8"/>
    <cellStyle name="Normal" xfId="0" builtinId="0"/>
    <cellStyle name="Normal 10" xfId="9" xr:uid="{00000000-0005-0000-0000-000037000000}"/>
    <cellStyle name="Normal 10 2" xfId="302" xr:uid="{00000000-0005-0000-0000-000038000000}"/>
    <cellStyle name="Normal 10 5" xfId="304" xr:uid="{00000000-0005-0000-0000-000039000000}"/>
    <cellStyle name="Normal 11" xfId="60" xr:uid="{00000000-0005-0000-0000-00003A000000}"/>
    <cellStyle name="Normal 11 2" xfId="103" xr:uid="{00000000-0005-0000-0000-00003B000000}"/>
    <cellStyle name="Normal 12" xfId="104" xr:uid="{00000000-0005-0000-0000-00003C000000}"/>
    <cellStyle name="Normal 13" xfId="10" xr:uid="{00000000-0005-0000-0000-00003D000000}"/>
    <cellStyle name="Normal 13 2" xfId="295" xr:uid="{00000000-0005-0000-0000-00003E000000}"/>
    <cellStyle name="Normal 14" xfId="11" xr:uid="{00000000-0005-0000-0000-00003F000000}"/>
    <cellStyle name="Normal 14 10" xfId="105" xr:uid="{00000000-0005-0000-0000-000040000000}"/>
    <cellStyle name="Normal 14 2" xfId="106" xr:uid="{00000000-0005-0000-0000-000041000000}"/>
    <cellStyle name="Normal 14 3" xfId="107" xr:uid="{00000000-0005-0000-0000-000042000000}"/>
    <cellStyle name="Normal 14 4" xfId="108" xr:uid="{00000000-0005-0000-0000-000043000000}"/>
    <cellStyle name="Normal 14 5" xfId="109" xr:uid="{00000000-0005-0000-0000-000044000000}"/>
    <cellStyle name="Normal 14 6" xfId="110" xr:uid="{00000000-0005-0000-0000-000045000000}"/>
    <cellStyle name="Normal 14 7" xfId="111" xr:uid="{00000000-0005-0000-0000-000046000000}"/>
    <cellStyle name="Normal 14 8" xfId="112" xr:uid="{00000000-0005-0000-0000-000047000000}"/>
    <cellStyle name="Normal 14 9" xfId="113" xr:uid="{00000000-0005-0000-0000-000048000000}"/>
    <cellStyle name="Normal 15" xfId="12" xr:uid="{00000000-0005-0000-0000-000049000000}"/>
    <cellStyle name="Normal 15 2" xfId="290" xr:uid="{00000000-0005-0000-0000-00004A000000}"/>
    <cellStyle name="Normal 16" xfId="13" xr:uid="{00000000-0005-0000-0000-00004B000000}"/>
    <cellStyle name="Normal 17" xfId="114" xr:uid="{00000000-0005-0000-0000-00004C000000}"/>
    <cellStyle name="Normal 17 4" xfId="14" xr:uid="{00000000-0005-0000-0000-00004D000000}"/>
    <cellStyle name="Normal 18" xfId="271" xr:uid="{00000000-0005-0000-0000-00004E000000}"/>
    <cellStyle name="Normal 19" xfId="115" xr:uid="{00000000-0005-0000-0000-00004F000000}"/>
    <cellStyle name="Normal 2" xfId="15" xr:uid="{00000000-0005-0000-0000-000050000000}"/>
    <cellStyle name="Normal 2 10" xfId="116" xr:uid="{00000000-0005-0000-0000-000051000000}"/>
    <cellStyle name="Normal 2 11" xfId="117" xr:uid="{00000000-0005-0000-0000-000052000000}"/>
    <cellStyle name="Normal 2 12" xfId="118" xr:uid="{00000000-0005-0000-0000-000053000000}"/>
    <cellStyle name="Normal 2 13" xfId="119" xr:uid="{00000000-0005-0000-0000-000054000000}"/>
    <cellStyle name="Normal 2 14" xfId="120" xr:uid="{00000000-0005-0000-0000-000055000000}"/>
    <cellStyle name="Normal 2 15" xfId="121" xr:uid="{00000000-0005-0000-0000-000056000000}"/>
    <cellStyle name="Normal 2 16" xfId="122" xr:uid="{00000000-0005-0000-0000-000057000000}"/>
    <cellStyle name="Normal 2 17" xfId="123" xr:uid="{00000000-0005-0000-0000-000058000000}"/>
    <cellStyle name="Normal 2 18" xfId="124" xr:uid="{00000000-0005-0000-0000-000059000000}"/>
    <cellStyle name="Normal 2 19" xfId="125" xr:uid="{00000000-0005-0000-0000-00005A000000}"/>
    <cellStyle name="Normal 2 2" xfId="16" xr:uid="{00000000-0005-0000-0000-00005B000000}"/>
    <cellStyle name="Normal 2 2 10" xfId="126" xr:uid="{00000000-0005-0000-0000-00005C000000}"/>
    <cellStyle name="Normal 2 2 11" xfId="127" xr:uid="{00000000-0005-0000-0000-00005D000000}"/>
    <cellStyle name="Normal 2 2 12" xfId="128" xr:uid="{00000000-0005-0000-0000-00005E000000}"/>
    <cellStyle name="Normal 2 2 13" xfId="129" xr:uid="{00000000-0005-0000-0000-00005F000000}"/>
    <cellStyle name="Normal 2 2 14" xfId="130" xr:uid="{00000000-0005-0000-0000-000060000000}"/>
    <cellStyle name="Normal 2 2 15" xfId="131" xr:uid="{00000000-0005-0000-0000-000061000000}"/>
    <cellStyle name="Normal 2 2 16" xfId="132" xr:uid="{00000000-0005-0000-0000-000062000000}"/>
    <cellStyle name="Normal 2 2 17" xfId="133" xr:uid="{00000000-0005-0000-0000-000063000000}"/>
    <cellStyle name="Normal 2 2 18" xfId="274" xr:uid="{00000000-0005-0000-0000-000064000000}"/>
    <cellStyle name="Normal 2 2 2" xfId="17" xr:uid="{00000000-0005-0000-0000-000065000000}"/>
    <cellStyle name="Normal 2 2 2 10" xfId="134" xr:uid="{00000000-0005-0000-0000-000066000000}"/>
    <cellStyle name="Normal 2 2 2 11" xfId="135" xr:uid="{00000000-0005-0000-0000-000067000000}"/>
    <cellStyle name="Normal 2 2 2 12" xfId="136" xr:uid="{00000000-0005-0000-0000-000068000000}"/>
    <cellStyle name="Normal 2 2 2 13" xfId="137" xr:uid="{00000000-0005-0000-0000-000069000000}"/>
    <cellStyle name="Normal 2 2 2 14" xfId="276" xr:uid="{00000000-0005-0000-0000-00006A000000}"/>
    <cellStyle name="Normal 2 2 2 2" xfId="138" xr:uid="{00000000-0005-0000-0000-00006B000000}"/>
    <cellStyle name="Normal 2 2 2 2 3" xfId="292" xr:uid="{00000000-0005-0000-0000-00006C000000}"/>
    <cellStyle name="Normal 2 2 2 3" xfId="139" xr:uid="{00000000-0005-0000-0000-00006D000000}"/>
    <cellStyle name="Normal 2 2 2 4" xfId="140" xr:uid="{00000000-0005-0000-0000-00006E000000}"/>
    <cellStyle name="Normal 2 2 2 5" xfId="141" xr:uid="{00000000-0005-0000-0000-00006F000000}"/>
    <cellStyle name="Normal 2 2 2 6" xfId="142" xr:uid="{00000000-0005-0000-0000-000070000000}"/>
    <cellStyle name="Normal 2 2 2 7" xfId="143" xr:uid="{00000000-0005-0000-0000-000071000000}"/>
    <cellStyle name="Normal 2 2 2 8" xfId="144" xr:uid="{00000000-0005-0000-0000-000072000000}"/>
    <cellStyle name="Normal 2 2 2 9" xfId="145" xr:uid="{00000000-0005-0000-0000-000073000000}"/>
    <cellStyle name="Normal 2 2 3" xfId="18" xr:uid="{00000000-0005-0000-0000-000074000000}"/>
    <cellStyle name="Normal 2 2 4" xfId="19" xr:uid="{00000000-0005-0000-0000-000075000000}"/>
    <cellStyle name="Normal 2 2 5" xfId="20" xr:uid="{00000000-0005-0000-0000-000076000000}"/>
    <cellStyle name="Normal 2 2 6" xfId="146" xr:uid="{00000000-0005-0000-0000-000077000000}"/>
    <cellStyle name="Normal 2 2 7" xfId="147" xr:uid="{00000000-0005-0000-0000-000078000000}"/>
    <cellStyle name="Normal 2 2 8" xfId="148" xr:uid="{00000000-0005-0000-0000-000079000000}"/>
    <cellStyle name="Normal 2 2 9" xfId="149" xr:uid="{00000000-0005-0000-0000-00007A000000}"/>
    <cellStyle name="Normal 2 20" xfId="150" xr:uid="{00000000-0005-0000-0000-00007B000000}"/>
    <cellStyle name="Normal 2 21" xfId="151" xr:uid="{00000000-0005-0000-0000-00007C000000}"/>
    <cellStyle name="Normal 2 22" xfId="152" xr:uid="{00000000-0005-0000-0000-00007D000000}"/>
    <cellStyle name="Normal 2 23" xfId="153" xr:uid="{00000000-0005-0000-0000-00007E000000}"/>
    <cellStyle name="Normal 2 24" xfId="154" xr:uid="{00000000-0005-0000-0000-00007F000000}"/>
    <cellStyle name="Normal 2 25" xfId="155" xr:uid="{00000000-0005-0000-0000-000080000000}"/>
    <cellStyle name="Normal 2 26" xfId="156" xr:uid="{00000000-0005-0000-0000-000081000000}"/>
    <cellStyle name="Normal 2 27" xfId="157" xr:uid="{00000000-0005-0000-0000-000082000000}"/>
    <cellStyle name="Normal 2 28" xfId="158" xr:uid="{00000000-0005-0000-0000-000083000000}"/>
    <cellStyle name="Normal 2 29" xfId="159" xr:uid="{00000000-0005-0000-0000-000084000000}"/>
    <cellStyle name="Normal 2 3" xfId="21" xr:uid="{00000000-0005-0000-0000-000085000000}"/>
    <cellStyle name="Normal 2 3 10" xfId="160" xr:uid="{00000000-0005-0000-0000-000086000000}"/>
    <cellStyle name="Normal 2 3 11" xfId="161" xr:uid="{00000000-0005-0000-0000-000087000000}"/>
    <cellStyle name="Normal 2 3 2" xfId="61" xr:uid="{00000000-0005-0000-0000-000088000000}"/>
    <cellStyle name="Normal 2 3 3" xfId="162" xr:uid="{00000000-0005-0000-0000-000089000000}"/>
    <cellStyle name="Normal 2 3 4" xfId="163" xr:uid="{00000000-0005-0000-0000-00008A000000}"/>
    <cellStyle name="Normal 2 3 5" xfId="164" xr:uid="{00000000-0005-0000-0000-00008B000000}"/>
    <cellStyle name="Normal 2 3 6" xfId="165" xr:uid="{00000000-0005-0000-0000-00008C000000}"/>
    <cellStyle name="Normal 2 3 7" xfId="166" xr:uid="{00000000-0005-0000-0000-00008D000000}"/>
    <cellStyle name="Normal 2 3 8" xfId="167" xr:uid="{00000000-0005-0000-0000-00008E000000}"/>
    <cellStyle name="Normal 2 3 9" xfId="168" xr:uid="{00000000-0005-0000-0000-00008F000000}"/>
    <cellStyle name="Normal 2 30" xfId="169" xr:uid="{00000000-0005-0000-0000-000090000000}"/>
    <cellStyle name="Normal 2 31" xfId="170" xr:uid="{00000000-0005-0000-0000-000091000000}"/>
    <cellStyle name="Normal 2 32" xfId="171" xr:uid="{00000000-0005-0000-0000-000092000000}"/>
    <cellStyle name="Normal 2 33" xfId="172" xr:uid="{00000000-0005-0000-0000-000093000000}"/>
    <cellStyle name="Normal 2 34" xfId="173" xr:uid="{00000000-0005-0000-0000-000094000000}"/>
    <cellStyle name="Normal 2 35" xfId="174" xr:uid="{00000000-0005-0000-0000-000095000000}"/>
    <cellStyle name="Normal 2 36" xfId="175" xr:uid="{00000000-0005-0000-0000-000096000000}"/>
    <cellStyle name="Normal 2 37" xfId="176" xr:uid="{00000000-0005-0000-0000-000097000000}"/>
    <cellStyle name="Normal 2 38" xfId="177" xr:uid="{00000000-0005-0000-0000-000098000000}"/>
    <cellStyle name="Normal 2 39" xfId="178" xr:uid="{00000000-0005-0000-0000-000099000000}"/>
    <cellStyle name="Normal 2 4" xfId="22" xr:uid="{00000000-0005-0000-0000-00009A000000}"/>
    <cellStyle name="Normal 2 40" xfId="179" xr:uid="{00000000-0005-0000-0000-00009B000000}"/>
    <cellStyle name="Normal 2 41" xfId="180" xr:uid="{00000000-0005-0000-0000-00009C000000}"/>
    <cellStyle name="Normal 2 42" xfId="181" xr:uid="{00000000-0005-0000-0000-00009D000000}"/>
    <cellStyle name="Normal 2 43" xfId="182" xr:uid="{00000000-0005-0000-0000-00009E000000}"/>
    <cellStyle name="Normal 2 44" xfId="183" xr:uid="{00000000-0005-0000-0000-00009F000000}"/>
    <cellStyle name="Normal 2 45" xfId="184" xr:uid="{00000000-0005-0000-0000-0000A0000000}"/>
    <cellStyle name="Normal 2 46" xfId="185" xr:uid="{00000000-0005-0000-0000-0000A1000000}"/>
    <cellStyle name="Normal 2 47" xfId="186" xr:uid="{00000000-0005-0000-0000-0000A2000000}"/>
    <cellStyle name="Normal 2 48" xfId="187" xr:uid="{00000000-0005-0000-0000-0000A3000000}"/>
    <cellStyle name="Normal 2 49" xfId="188" xr:uid="{00000000-0005-0000-0000-0000A4000000}"/>
    <cellStyle name="Normal 2 5" xfId="23" xr:uid="{00000000-0005-0000-0000-0000A5000000}"/>
    <cellStyle name="Normal 2 50" xfId="189" xr:uid="{00000000-0005-0000-0000-0000A6000000}"/>
    <cellStyle name="Normal 2 51" xfId="190" xr:uid="{00000000-0005-0000-0000-0000A7000000}"/>
    <cellStyle name="Normal 2 52" xfId="191" xr:uid="{00000000-0005-0000-0000-0000A8000000}"/>
    <cellStyle name="Normal 2 53" xfId="192" xr:uid="{00000000-0005-0000-0000-0000A9000000}"/>
    <cellStyle name="Normal 2 54" xfId="273" xr:uid="{00000000-0005-0000-0000-0000AA000000}"/>
    <cellStyle name="Normal 2 6" xfId="24" xr:uid="{00000000-0005-0000-0000-0000AB000000}"/>
    <cellStyle name="Normal 2 7" xfId="193" xr:uid="{00000000-0005-0000-0000-0000AC000000}"/>
    <cellStyle name="Normal 2 8" xfId="194" xr:uid="{00000000-0005-0000-0000-0000AD000000}"/>
    <cellStyle name="Normal 2 9" xfId="195" xr:uid="{00000000-0005-0000-0000-0000AE000000}"/>
    <cellStyle name="Normal 20" xfId="25" xr:uid="{00000000-0005-0000-0000-0000AF000000}"/>
    <cellStyle name="Normal 21" xfId="26" xr:uid="{00000000-0005-0000-0000-0000B0000000}"/>
    <cellStyle name="Normal 23" xfId="196" xr:uid="{00000000-0005-0000-0000-0000B1000000}"/>
    <cellStyle name="Normal 27" xfId="197" xr:uid="{00000000-0005-0000-0000-0000B2000000}"/>
    <cellStyle name="Normal 28" xfId="198" xr:uid="{00000000-0005-0000-0000-0000B3000000}"/>
    <cellStyle name="Normal 29" xfId="199" xr:uid="{00000000-0005-0000-0000-0000B4000000}"/>
    <cellStyle name="Normal 3" xfId="27" xr:uid="{00000000-0005-0000-0000-0000B5000000}"/>
    <cellStyle name="Normal 3 2" xfId="28" xr:uid="{00000000-0005-0000-0000-0000B6000000}"/>
    <cellStyle name="Normal 3 2 10" xfId="200" xr:uid="{00000000-0005-0000-0000-0000B7000000}"/>
    <cellStyle name="Normal 3 2 2" xfId="201" xr:uid="{00000000-0005-0000-0000-0000B8000000}"/>
    <cellStyle name="Normal 3 2 2 2" xfId="281" xr:uid="{00000000-0005-0000-0000-0000B9000000}"/>
    <cellStyle name="Normal 3 2 3" xfId="202" xr:uid="{00000000-0005-0000-0000-0000BA000000}"/>
    <cellStyle name="Normal 3 2 4" xfId="203" xr:uid="{00000000-0005-0000-0000-0000BB000000}"/>
    <cellStyle name="Normal 3 2 5" xfId="204" xr:uid="{00000000-0005-0000-0000-0000BC000000}"/>
    <cellStyle name="Normal 3 2 6" xfId="205" xr:uid="{00000000-0005-0000-0000-0000BD000000}"/>
    <cellStyle name="Normal 3 2 7" xfId="206" xr:uid="{00000000-0005-0000-0000-0000BE000000}"/>
    <cellStyle name="Normal 3 2 8" xfId="207" xr:uid="{00000000-0005-0000-0000-0000BF000000}"/>
    <cellStyle name="Normal 3 2 9" xfId="208" xr:uid="{00000000-0005-0000-0000-0000C0000000}"/>
    <cellStyle name="Normal 3 3" xfId="29" xr:uid="{00000000-0005-0000-0000-0000C1000000}"/>
    <cellStyle name="Normal 3 4" xfId="30" xr:uid="{00000000-0005-0000-0000-0000C2000000}"/>
    <cellStyle name="Normal 3 5" xfId="31" xr:uid="{00000000-0005-0000-0000-0000C3000000}"/>
    <cellStyle name="Normal 3 6" xfId="32" xr:uid="{00000000-0005-0000-0000-0000C4000000}"/>
    <cellStyle name="Normal 3 7" xfId="209" xr:uid="{00000000-0005-0000-0000-0000C5000000}"/>
    <cellStyle name="Normal 30" xfId="210" xr:uid="{00000000-0005-0000-0000-0000C6000000}"/>
    <cellStyle name="Normal 31" xfId="211" xr:uid="{00000000-0005-0000-0000-0000C7000000}"/>
    <cellStyle name="Normal 32" xfId="212" xr:uid="{00000000-0005-0000-0000-0000C8000000}"/>
    <cellStyle name="Normal 33" xfId="213" xr:uid="{00000000-0005-0000-0000-0000C9000000}"/>
    <cellStyle name="Normal 34" xfId="214" xr:uid="{00000000-0005-0000-0000-0000CA000000}"/>
    <cellStyle name="Normal 35" xfId="215" xr:uid="{00000000-0005-0000-0000-0000CB000000}"/>
    <cellStyle name="Normal 36" xfId="216" xr:uid="{00000000-0005-0000-0000-0000CC000000}"/>
    <cellStyle name="Normal 37" xfId="217" xr:uid="{00000000-0005-0000-0000-0000CD000000}"/>
    <cellStyle name="Normal 4" xfId="33" xr:uid="{00000000-0005-0000-0000-0000CE000000}"/>
    <cellStyle name="Normal 4 10" xfId="218" xr:uid="{00000000-0005-0000-0000-0000CF000000}"/>
    <cellStyle name="Normal 4 11" xfId="219" xr:uid="{00000000-0005-0000-0000-0000D0000000}"/>
    <cellStyle name="Normal 4 12" xfId="220" xr:uid="{00000000-0005-0000-0000-0000D1000000}"/>
    <cellStyle name="Normal 4 13" xfId="221" xr:uid="{00000000-0005-0000-0000-0000D2000000}"/>
    <cellStyle name="Normal 4 14" xfId="222" xr:uid="{00000000-0005-0000-0000-0000D3000000}"/>
    <cellStyle name="Normal 4 15" xfId="223" xr:uid="{00000000-0005-0000-0000-0000D4000000}"/>
    <cellStyle name="Normal 4 2" xfId="34" xr:uid="{00000000-0005-0000-0000-0000D5000000}"/>
    <cellStyle name="Normal 4 3" xfId="35" xr:uid="{00000000-0005-0000-0000-0000D6000000}"/>
    <cellStyle name="Normal 4 4" xfId="36" xr:uid="{00000000-0005-0000-0000-0000D7000000}"/>
    <cellStyle name="Normal 4 5" xfId="37" xr:uid="{00000000-0005-0000-0000-0000D8000000}"/>
    <cellStyle name="Normal 4 6" xfId="224" xr:uid="{00000000-0005-0000-0000-0000D9000000}"/>
    <cellStyle name="Normal 4 7" xfId="225" xr:uid="{00000000-0005-0000-0000-0000DA000000}"/>
    <cellStyle name="Normal 4 8" xfId="226" xr:uid="{00000000-0005-0000-0000-0000DB000000}"/>
    <cellStyle name="Normal 4 9" xfId="227" xr:uid="{00000000-0005-0000-0000-0000DC000000}"/>
    <cellStyle name="Normal 40" xfId="296" xr:uid="{00000000-0005-0000-0000-0000DD000000}"/>
    <cellStyle name="Normal 43" xfId="282" xr:uid="{00000000-0005-0000-0000-0000DE000000}"/>
    <cellStyle name="Normal 45" xfId="297" xr:uid="{00000000-0005-0000-0000-0000DF000000}"/>
    <cellStyle name="Normal 47" xfId="38" xr:uid="{00000000-0005-0000-0000-0000E0000000}"/>
    <cellStyle name="Normal 5" xfId="39" xr:uid="{00000000-0005-0000-0000-0000E1000000}"/>
    <cellStyle name="Normal 5 2" xfId="228" xr:uid="{00000000-0005-0000-0000-0000E2000000}"/>
    <cellStyle name="Normal 5 3" xfId="277" xr:uid="{00000000-0005-0000-0000-0000E3000000}"/>
    <cellStyle name="Normal 50" xfId="283" xr:uid="{00000000-0005-0000-0000-0000E4000000}"/>
    <cellStyle name="Normal 51" xfId="299" xr:uid="{00000000-0005-0000-0000-0000E5000000}"/>
    <cellStyle name="Normal 55" xfId="298" xr:uid="{00000000-0005-0000-0000-0000E6000000}"/>
    <cellStyle name="Normal 57" xfId="284" xr:uid="{00000000-0005-0000-0000-0000E7000000}"/>
    <cellStyle name="Normal 59" xfId="300" xr:uid="{00000000-0005-0000-0000-0000E8000000}"/>
    <cellStyle name="Normal 6" xfId="40" xr:uid="{00000000-0005-0000-0000-0000E9000000}"/>
    <cellStyle name="Normal 63" xfId="41" xr:uid="{00000000-0005-0000-0000-0000EA000000}"/>
    <cellStyle name="Normal 68" xfId="293" xr:uid="{00000000-0005-0000-0000-0000EB000000}"/>
    <cellStyle name="Normal 69" xfId="287" xr:uid="{00000000-0005-0000-0000-0000EC000000}"/>
    <cellStyle name="Normal 7" xfId="42" xr:uid="{00000000-0005-0000-0000-0000ED000000}"/>
    <cellStyle name="Normal 7 10" xfId="229" xr:uid="{00000000-0005-0000-0000-0000EE000000}"/>
    <cellStyle name="Normal 7 2" xfId="230" xr:uid="{00000000-0005-0000-0000-0000EF000000}"/>
    <cellStyle name="Normal 7 3" xfId="231" xr:uid="{00000000-0005-0000-0000-0000F0000000}"/>
    <cellStyle name="Normal 7 4" xfId="232" xr:uid="{00000000-0005-0000-0000-0000F1000000}"/>
    <cellStyle name="Normal 7 5" xfId="233" xr:uid="{00000000-0005-0000-0000-0000F2000000}"/>
    <cellStyle name="Normal 7 6" xfId="234" xr:uid="{00000000-0005-0000-0000-0000F3000000}"/>
    <cellStyle name="Normal 7 7" xfId="235" xr:uid="{00000000-0005-0000-0000-0000F4000000}"/>
    <cellStyle name="Normal 7 8" xfId="236" xr:uid="{00000000-0005-0000-0000-0000F5000000}"/>
    <cellStyle name="Normal 7 9" xfId="237" xr:uid="{00000000-0005-0000-0000-0000F6000000}"/>
    <cellStyle name="Normal 70" xfId="291" xr:uid="{00000000-0005-0000-0000-0000F7000000}"/>
    <cellStyle name="Normal 72" xfId="289" xr:uid="{00000000-0005-0000-0000-0000F8000000}"/>
    <cellStyle name="Normal 73" xfId="288" xr:uid="{00000000-0005-0000-0000-0000F9000000}"/>
    <cellStyle name="Normal 74" xfId="286" xr:uid="{00000000-0005-0000-0000-0000FA000000}"/>
    <cellStyle name="Normal 75" xfId="285" xr:uid="{00000000-0005-0000-0000-0000FB000000}"/>
    <cellStyle name="Normal 78" xfId="294" xr:uid="{00000000-0005-0000-0000-0000FC000000}"/>
    <cellStyle name="Normal 8" xfId="43" xr:uid="{00000000-0005-0000-0000-0000FD000000}"/>
    <cellStyle name="Normal 8 2" xfId="272" xr:uid="{00000000-0005-0000-0000-0000FE000000}"/>
    <cellStyle name="Normal 88" xfId="301" xr:uid="{00000000-0005-0000-0000-0000FF000000}"/>
    <cellStyle name="Normal 9" xfId="44" xr:uid="{00000000-0005-0000-0000-000000010000}"/>
    <cellStyle name="Normal 90" xfId="303" xr:uid="{00000000-0005-0000-0000-000001010000}"/>
    <cellStyle name="Normal 91" xfId="305" xr:uid="{00000000-0005-0000-0000-000002010000}"/>
    <cellStyle name="Normal 92" xfId="306" xr:uid="{00000000-0005-0000-0000-000003010000}"/>
    <cellStyle name="Normal 94" xfId="307" xr:uid="{00000000-0005-0000-0000-000004010000}"/>
    <cellStyle name="Normal_MMC Monthly Report Apr 2010 2" xfId="57" xr:uid="{00000000-0005-0000-0000-000005010000}"/>
    <cellStyle name="Percent" xfId="56" builtinId="5"/>
    <cellStyle name="Percent 2" xfId="45" xr:uid="{00000000-0005-0000-0000-000007010000}"/>
    <cellStyle name="Percent 2 10" xfId="238" xr:uid="{00000000-0005-0000-0000-000008010000}"/>
    <cellStyle name="Percent 2 11" xfId="239" xr:uid="{00000000-0005-0000-0000-000009010000}"/>
    <cellStyle name="Percent 2 12" xfId="240" xr:uid="{00000000-0005-0000-0000-00000A010000}"/>
    <cellStyle name="Percent 2 13" xfId="241" xr:uid="{00000000-0005-0000-0000-00000B010000}"/>
    <cellStyle name="Percent 2 14" xfId="242" xr:uid="{00000000-0005-0000-0000-00000C010000}"/>
    <cellStyle name="Percent 2 15" xfId="243" xr:uid="{00000000-0005-0000-0000-00000D010000}"/>
    <cellStyle name="Percent 2 16" xfId="244" xr:uid="{00000000-0005-0000-0000-00000E010000}"/>
    <cellStyle name="Percent 2 17" xfId="245" xr:uid="{00000000-0005-0000-0000-00000F010000}"/>
    <cellStyle name="Percent 2 18" xfId="246" xr:uid="{00000000-0005-0000-0000-000010010000}"/>
    <cellStyle name="Percent 2 19" xfId="247" xr:uid="{00000000-0005-0000-0000-000011010000}"/>
    <cellStyle name="Percent 2 2" xfId="46" xr:uid="{00000000-0005-0000-0000-000012010000}"/>
    <cellStyle name="Percent 2 2 10" xfId="248" xr:uid="{00000000-0005-0000-0000-000013010000}"/>
    <cellStyle name="Percent 2 2 11" xfId="249" xr:uid="{00000000-0005-0000-0000-000014010000}"/>
    <cellStyle name="Percent 2 2 12" xfId="250" xr:uid="{00000000-0005-0000-0000-000015010000}"/>
    <cellStyle name="Percent 2 2 13" xfId="251" xr:uid="{00000000-0005-0000-0000-000016010000}"/>
    <cellStyle name="Percent 2 2 14" xfId="278" xr:uid="{00000000-0005-0000-0000-000017010000}"/>
    <cellStyle name="Percent 2 2 2" xfId="252" xr:uid="{00000000-0005-0000-0000-000018010000}"/>
    <cellStyle name="Percent 2 2 3" xfId="253" xr:uid="{00000000-0005-0000-0000-000019010000}"/>
    <cellStyle name="Percent 2 2 4" xfId="254" xr:uid="{00000000-0005-0000-0000-00001A010000}"/>
    <cellStyle name="Percent 2 2 5" xfId="255" xr:uid="{00000000-0005-0000-0000-00001B010000}"/>
    <cellStyle name="Percent 2 2 6" xfId="256" xr:uid="{00000000-0005-0000-0000-00001C010000}"/>
    <cellStyle name="Percent 2 2 7" xfId="257" xr:uid="{00000000-0005-0000-0000-00001D010000}"/>
    <cellStyle name="Percent 2 2 8" xfId="258" xr:uid="{00000000-0005-0000-0000-00001E010000}"/>
    <cellStyle name="Percent 2 2 9" xfId="259" xr:uid="{00000000-0005-0000-0000-00001F010000}"/>
    <cellStyle name="Percent 2 20" xfId="260" xr:uid="{00000000-0005-0000-0000-000020010000}"/>
    <cellStyle name="Percent 2 21" xfId="261" xr:uid="{00000000-0005-0000-0000-000021010000}"/>
    <cellStyle name="Percent 2 22" xfId="262" xr:uid="{00000000-0005-0000-0000-000022010000}"/>
    <cellStyle name="Percent 2 23" xfId="263" xr:uid="{00000000-0005-0000-0000-000023010000}"/>
    <cellStyle name="Percent 2 24" xfId="264" xr:uid="{00000000-0005-0000-0000-000024010000}"/>
    <cellStyle name="Percent 2 25" xfId="265" xr:uid="{00000000-0005-0000-0000-000025010000}"/>
    <cellStyle name="Percent 2 3" xfId="47" xr:uid="{00000000-0005-0000-0000-000026010000}"/>
    <cellStyle name="Percent 2 4" xfId="48" xr:uid="{00000000-0005-0000-0000-000027010000}"/>
    <cellStyle name="Percent 2 5" xfId="49" xr:uid="{00000000-0005-0000-0000-000028010000}"/>
    <cellStyle name="Percent 2 6" xfId="266" xr:uid="{00000000-0005-0000-0000-000029010000}"/>
    <cellStyle name="Percent 2 7" xfId="267" xr:uid="{00000000-0005-0000-0000-00002A010000}"/>
    <cellStyle name="Percent 2 8" xfId="268" xr:uid="{00000000-0005-0000-0000-00002B010000}"/>
    <cellStyle name="Percent 2 9" xfId="269" xr:uid="{00000000-0005-0000-0000-00002C010000}"/>
    <cellStyle name="Percent 3" xfId="50" xr:uid="{00000000-0005-0000-0000-00002D010000}"/>
    <cellStyle name="Percent 3 2" xfId="51" xr:uid="{00000000-0005-0000-0000-00002E010000}"/>
    <cellStyle name="Percent 3 3" xfId="52" xr:uid="{00000000-0005-0000-0000-00002F010000}"/>
    <cellStyle name="Percent 3 4" xfId="53" xr:uid="{00000000-0005-0000-0000-000030010000}"/>
    <cellStyle name="Percent 3 5" xfId="54" xr:uid="{00000000-0005-0000-0000-000031010000}"/>
    <cellStyle name="Percent 4" xfId="55" xr:uid="{00000000-0005-0000-0000-000032010000}"/>
    <cellStyle name="TableStyleLight1" xfId="270" xr:uid="{00000000-0005-0000-0000-000033010000}"/>
  </cellStyles>
  <dxfs count="3">
    <dxf>
      <font>
        <b/>
        <i val="0"/>
        <color theme="0"/>
      </font>
      <fill>
        <patternFill>
          <bgColor rgb="FFFF0000"/>
        </patternFill>
      </fill>
    </dxf>
    <dxf>
      <font>
        <b/>
        <i val="0"/>
        <strike val="0"/>
        <color theme="0"/>
      </font>
      <fill>
        <patternFill>
          <bgColor rgb="FFFF0000"/>
        </patternFill>
      </fill>
    </dxf>
    <dxf>
      <font>
        <color rgb="FF006600"/>
      </font>
      <fill>
        <patternFill patternType="none">
          <bgColor auto="1"/>
        </patternFill>
      </fill>
    </dxf>
  </dxfs>
  <tableStyles count="0" defaultTableStyle="TableStyleMedium9" defaultPivotStyle="PivotStyleLight16"/>
  <colors>
    <mruColors>
      <color rgb="FF244772"/>
      <color rgb="FF12243A"/>
      <color rgb="FF2F4E73"/>
      <color rgb="FF23456F"/>
      <color rgb="FF3D7FCF"/>
      <color rgb="FFD0E0F4"/>
      <color rgb="FF6297D8"/>
      <color rgb="FF9DBEE7"/>
      <color rgb="FF254C7D"/>
      <color rgb="FF2850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200" b="1" i="0" u="none" strike="noStrike" kern="1200" baseline="0">
                <a:solidFill>
                  <a:srgbClr val="000000"/>
                </a:solidFill>
                <a:latin typeface="Times New Roman" pitchFamily="18" charset="0"/>
                <a:ea typeface="Calibri"/>
                <a:cs typeface="Times New Roman" pitchFamily="18" charset="0"/>
              </a:defRPr>
            </a:pPr>
            <a:r>
              <a:rPr lang="en-US" sz="1200" b="1" i="0" u="none" strike="noStrike" kern="1200" baseline="0">
                <a:solidFill>
                  <a:srgbClr val="000000"/>
                </a:solidFill>
                <a:latin typeface="Times New Roman" pitchFamily="18" charset="0"/>
                <a:ea typeface="Calibri"/>
                <a:cs typeface="Times New Roman" pitchFamily="18" charset="0"/>
              </a:rPr>
              <a:t>Figure-2: Volume of Short-term Transactions of Electricity, </a:t>
            </a:r>
          </a:p>
          <a:p>
            <a:pPr>
              <a:defRPr lang="en-US" sz="1200" b="1" i="0" u="none" strike="noStrike" kern="1200" baseline="0">
                <a:solidFill>
                  <a:srgbClr val="000000"/>
                </a:solidFill>
                <a:latin typeface="Times New Roman" pitchFamily="18" charset="0"/>
                <a:ea typeface="Calibri"/>
                <a:cs typeface="Times New Roman" pitchFamily="18" charset="0"/>
              </a:defRPr>
            </a:pPr>
            <a:r>
              <a:rPr lang="en-US" sz="1200" b="1" i="0" u="none" strike="noStrike" baseline="0"/>
              <a:t>	April 2023</a:t>
            </a:r>
            <a:endParaRPr lang="en-US" sz="1200" b="1" i="0" u="none" strike="noStrike" kern="1200" baseline="0">
              <a:solidFill>
                <a:srgbClr val="000000"/>
              </a:solidFill>
              <a:latin typeface="Times New Roman" pitchFamily="18" charset="0"/>
              <a:ea typeface="Calibri"/>
              <a:cs typeface="Times New Roman" pitchFamily="18" charset="0"/>
            </a:endParaRPr>
          </a:p>
        </c:rich>
      </c:tx>
      <c:layout>
        <c:manualLayout>
          <c:xMode val="edge"/>
          <c:yMode val="edge"/>
          <c:x val="0.12305307096004772"/>
          <c:y val="1.5503882277923165E-2"/>
        </c:manualLayout>
      </c:layout>
      <c:overlay val="0"/>
    </c:title>
    <c:autoTitleDeleted val="0"/>
    <c:plotArea>
      <c:layout>
        <c:manualLayout>
          <c:layoutTarget val="inner"/>
          <c:xMode val="edge"/>
          <c:yMode val="edge"/>
          <c:x val="0.38481111683456126"/>
          <c:y val="0.2599661415575264"/>
          <c:w val="0.23037759582100761"/>
          <c:h val="0.51435214988165601"/>
        </c:manualLayout>
      </c:layout>
      <c:pieChart>
        <c:varyColors val="1"/>
        <c:ser>
          <c:idx val="0"/>
          <c:order val="0"/>
          <c:spPr>
            <a:ln>
              <a:solidFill>
                <a:sysClr val="windowText" lastClr="000000"/>
              </a:solidFill>
            </a:ln>
          </c:spPr>
          <c:explosion val="4"/>
          <c:dLbls>
            <c:numFmt formatCode="0.00%" sourceLinked="0"/>
            <c:spPr>
              <a:noFill/>
              <a:ln>
                <a:noFill/>
              </a:ln>
              <a:effectLst/>
            </c:spPr>
            <c:txPr>
              <a:bodyPr/>
              <a:lstStyle/>
              <a:p>
                <a:pPr>
                  <a:defRPr lang="en-US" sz="1000">
                    <a:latin typeface="Arial" pitchFamily="34" charset="0"/>
                    <a:cs typeface="Arial" pitchFamily="34" charset="0"/>
                  </a:defRPr>
                </a:pPr>
                <a:endParaRPr lang="en-US"/>
              </a:p>
            </c:txPr>
            <c:dLblPos val="outEnd"/>
            <c:showLegendKey val="0"/>
            <c:showVal val="0"/>
            <c:showCatName val="0"/>
            <c:showSerName val="0"/>
            <c:showPercent val="1"/>
            <c:showBubbleSize val="0"/>
            <c:showLeaderLines val="1"/>
            <c:extLst>
              <c:ext xmlns:c15="http://schemas.microsoft.com/office/drawing/2012/chart" uri="{CE6537A1-D6FC-4f65-9D91-7224C49458BB}"/>
            </c:extLst>
          </c:dLbls>
          <c:cat>
            <c:strRef>
              <c:f>'Summary Table-1 (N)'!$G$3:$G$4</c:f>
              <c:strCache>
                <c:ptCount val="2"/>
                <c:pt idx="0">
                  <c:v>Bilateral </c:v>
                </c:pt>
                <c:pt idx="1">
                  <c:v>Power Exchanges</c:v>
                </c:pt>
              </c:strCache>
            </c:strRef>
          </c:cat>
          <c:val>
            <c:numRef>
              <c:f>'Summary Table-1 (N)'!$I$3:$I$4</c:f>
              <c:numCache>
                <c:formatCode>0.00%</c:formatCode>
                <c:ptCount val="2"/>
                <c:pt idx="0">
                  <c:v>0</c:v>
                </c:pt>
                <c:pt idx="1">
                  <c:v>0</c:v>
                </c:pt>
              </c:numCache>
            </c:numRef>
          </c:val>
          <c:extLst>
            <c:ext xmlns:c16="http://schemas.microsoft.com/office/drawing/2014/chart" uri="{C3380CC4-5D6E-409C-BE32-E72D297353CC}">
              <c16:uniqueId val="{00000000-7A5F-4754-AE60-807F2EA44628}"/>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txPr>
        <a:bodyPr/>
        <a:lstStyle/>
        <a:p>
          <a:pPr>
            <a:defRPr lang="en-US" sz="1050" b="0" i="0" u="none" strike="noStrike" baseline="0">
              <a:solidFill>
                <a:srgbClr val="000000"/>
              </a:solidFill>
              <a:latin typeface="Times New Roman" panose="02020603050405020304" pitchFamily="18" charset="0"/>
              <a:ea typeface="Calibri"/>
              <a:cs typeface="Times New Roman" panose="02020603050405020304" pitchFamily="18" charset="0"/>
            </a:defRPr>
          </a:pPr>
          <a:endParaRPr lang="en-US"/>
        </a:p>
      </c:txPr>
    </c:legend>
    <c:plotVisOnly val="1"/>
    <c:dispBlanksAs val="zero"/>
    <c:showDLblsOverMax val="0"/>
  </c:chart>
  <c:spPr>
    <a:solidFill>
      <a:schemeClr val="bg2">
        <a:lumMod val="75000"/>
      </a:schemeClr>
    </a:solidFill>
    <a:ln>
      <a:solidFill>
        <a:schemeClr val="bg2">
          <a:lumMod val="50000"/>
        </a:schemeClr>
      </a:solidFill>
    </a:ln>
    <a:effectLst>
      <a:outerShdw blurRad="50800" dist="38100" dir="5400000" algn="t" rotWithShape="0">
        <a:prstClr val="black">
          <a:alpha val="40000"/>
        </a:prstClr>
      </a:outerShdw>
    </a:effectLst>
  </c:spPr>
  <c:txPr>
    <a:bodyPr/>
    <a:lstStyle/>
    <a:p>
      <a:pPr>
        <a:defRPr sz="8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200" b="1" i="0" u="none" strike="noStrike" baseline="0">
                <a:solidFill>
                  <a:srgbClr val="000000"/>
                </a:solidFill>
                <a:latin typeface="Arial" pitchFamily="34" charset="0"/>
                <a:ea typeface="Calibri"/>
                <a:cs typeface="Arial" pitchFamily="34" charset="0"/>
              </a:defRPr>
            </a:pPr>
            <a:r>
              <a:rPr lang="en-US" sz="1200">
                <a:latin typeface="Arial" pitchFamily="34" charset="0"/>
                <a:cs typeface="Arial" pitchFamily="34" charset="0"/>
              </a:rPr>
              <a:t> </a:t>
            </a:r>
            <a:r>
              <a:rPr lang="en-US" sz="1200">
                <a:latin typeface="Times New Roman" pitchFamily="18" charset="0"/>
                <a:cs typeface="Times New Roman" pitchFamily="18" charset="0"/>
              </a:rPr>
              <a:t>Figure-1: Volume of various kinds of Electricity Transactions in Total Electricity  Generation, April 2023</a:t>
            </a:r>
            <a:endParaRPr lang="en-US" sz="1200" b="1" i="0" u="none" strike="noStrike" baseline="0">
              <a:latin typeface="Times New Roman" pitchFamily="18" charset="0"/>
              <a:cs typeface="Times New Roman" pitchFamily="18" charset="0"/>
            </a:endParaRPr>
          </a:p>
          <a:p>
            <a:pPr>
              <a:defRPr lang="en-US" sz="1200" b="1" i="0" u="none" strike="noStrike" baseline="0">
                <a:solidFill>
                  <a:srgbClr val="000000"/>
                </a:solidFill>
                <a:latin typeface="Arial" pitchFamily="34" charset="0"/>
                <a:ea typeface="Calibri"/>
                <a:cs typeface="Arial" pitchFamily="34" charset="0"/>
              </a:defRPr>
            </a:pPr>
            <a:r>
              <a:rPr lang="en-US" sz="1200" b="1" i="0" u="none" strike="noStrike" baseline="0"/>
              <a:t> </a:t>
            </a:r>
            <a:r>
              <a:rPr lang="en-US" sz="1200" b="1" i="0" u="none" strike="noStrike" baseline="0">
                <a:latin typeface="Arial" pitchFamily="34" charset="0"/>
                <a:cs typeface="Arial" pitchFamily="34" charset="0"/>
              </a:rPr>
              <a:t>  </a:t>
            </a:r>
            <a:endParaRPr lang="en-US" sz="1200">
              <a:latin typeface="Arial" pitchFamily="34" charset="0"/>
              <a:cs typeface="Arial" pitchFamily="34" charset="0"/>
            </a:endParaRPr>
          </a:p>
        </c:rich>
      </c:tx>
      <c:layout>
        <c:manualLayout>
          <c:xMode val="edge"/>
          <c:yMode val="edge"/>
          <c:x val="0.1325135608048994"/>
          <c:y val="1.9900481189854706E-2"/>
        </c:manualLayout>
      </c:layout>
      <c:overlay val="0"/>
    </c:title>
    <c:autoTitleDeleted val="0"/>
    <c:plotArea>
      <c:layout>
        <c:manualLayout>
          <c:layoutTarget val="inner"/>
          <c:xMode val="edge"/>
          <c:yMode val="edge"/>
          <c:x val="0.39877569333379298"/>
          <c:y val="0.30344877206994736"/>
          <c:w val="0.20244844421527308"/>
          <c:h val="0.45571849449847895"/>
        </c:manualLayout>
      </c:layout>
      <c:pieChart>
        <c:varyColors val="1"/>
        <c:ser>
          <c:idx val="0"/>
          <c:order val="0"/>
          <c:spPr>
            <a:ln>
              <a:solidFill>
                <a:schemeClr val="tx1"/>
              </a:solidFill>
            </a:ln>
          </c:spPr>
          <c:explosion val="25"/>
          <c:dPt>
            <c:idx val="0"/>
            <c:bubble3D val="0"/>
            <c:spPr>
              <a:solidFill>
                <a:srgbClr val="7030A0"/>
              </a:solidFill>
              <a:ln>
                <a:solidFill>
                  <a:schemeClr val="tx1"/>
                </a:solidFill>
              </a:ln>
            </c:spPr>
            <c:extLst>
              <c:ext xmlns:c16="http://schemas.microsoft.com/office/drawing/2014/chart" uri="{C3380CC4-5D6E-409C-BE32-E72D297353CC}">
                <c16:uniqueId val="{00000001-7E55-45F2-9722-B4A542440C93}"/>
              </c:ext>
            </c:extLst>
          </c:dPt>
          <c:dLbls>
            <c:dLbl>
              <c:idx val="0"/>
              <c:layout>
                <c:manualLayout>
                  <c:x val="1.6666666666666701E-2"/>
                  <c:y val="0"/>
                </c:manualLayout>
              </c:layout>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E55-45F2-9722-B4A542440C93}"/>
                </c:ext>
              </c:extLst>
            </c:dLbl>
            <c:dLbl>
              <c:idx val="1"/>
              <c:layout>
                <c:manualLayout>
                  <c:x val="-1.3888914726230666E-2"/>
                  <c:y val="3.3638023784661221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7E55-45F2-9722-B4A542440C93}"/>
                </c:ext>
              </c:extLst>
            </c:dLbl>
            <c:dLbl>
              <c:idx val="2"/>
              <c:layout>
                <c:manualLayout>
                  <c:x val="-1.099701153091444E-2"/>
                  <c:y val="-3.6039788047825144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E55-45F2-9722-B4A542440C93}"/>
                </c:ext>
              </c:extLst>
            </c:dLbl>
            <c:dLbl>
              <c:idx val="3"/>
              <c:layout>
                <c:manualLayout>
                  <c:x val="3.8001130040768993E-2"/>
                  <c:y val="6.1519274833934121E-4"/>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E55-45F2-9722-B4A542440C93}"/>
                </c:ext>
              </c:extLst>
            </c:dLbl>
            <c:dLbl>
              <c:idx val="4"/>
              <c:layout>
                <c:manualLayout>
                  <c:x val="2.7921240792205593E-2"/>
                  <c:y val="0"/>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7E55-45F2-9722-B4A542440C93}"/>
                </c:ext>
              </c:extLst>
            </c:dLbl>
            <c:numFmt formatCode="0.00%" sourceLinked="0"/>
            <c:spPr>
              <a:noFill/>
              <a:ln>
                <a:noFill/>
              </a:ln>
              <a:effectLst/>
            </c:spPr>
            <c:txPr>
              <a:bodyPr/>
              <a:lstStyle/>
              <a:p>
                <a:pPr>
                  <a:defRPr lang="en-US" sz="1000">
                    <a:latin typeface="Arial" pitchFamily="34" charset="0"/>
                    <a:cs typeface="Arial" pitchFamily="34" charset="0"/>
                  </a:defRPr>
                </a:pPr>
                <a:endParaRPr lang="en-US"/>
              </a:p>
            </c:txPr>
            <c:dLblPos val="outEnd"/>
            <c:showLegendKey val="0"/>
            <c:showVal val="0"/>
            <c:showCatName val="0"/>
            <c:showSerName val="0"/>
            <c:showPercent val="1"/>
            <c:showBubbleSize val="0"/>
            <c:showLeaderLines val="1"/>
            <c:extLst>
              <c:ext xmlns:c15="http://schemas.microsoft.com/office/drawing/2012/chart" uri="{CE6537A1-D6FC-4f65-9D91-7224C49458BB}"/>
            </c:extLst>
          </c:dLbls>
          <c:cat>
            <c:strRef>
              <c:f>'Summary Table-1 (N)'!$G$9:$G$11</c:f>
              <c:strCache>
                <c:ptCount val="3"/>
                <c:pt idx="0">
                  <c:v>Long-term</c:v>
                </c:pt>
                <c:pt idx="1">
                  <c:v>Bilateral </c:v>
                </c:pt>
                <c:pt idx="2">
                  <c:v>Through Power Exchanges</c:v>
                </c:pt>
              </c:strCache>
            </c:strRef>
          </c:cat>
          <c:val>
            <c:numRef>
              <c:f>'Summary Table-1 (N)'!$H$9:$H$11</c:f>
              <c:numCache>
                <c:formatCode>0.00</c:formatCode>
                <c:ptCount val="3"/>
                <c:pt idx="0">
                  <c:v>0</c:v>
                </c:pt>
                <c:pt idx="1">
                  <c:v>0</c:v>
                </c:pt>
                <c:pt idx="2">
                  <c:v>8.6298881218502395</c:v>
                </c:pt>
              </c:numCache>
            </c:numRef>
          </c:val>
          <c:extLst>
            <c:ext xmlns:c16="http://schemas.microsoft.com/office/drawing/2014/chart" uri="{C3380CC4-5D6E-409C-BE32-E72D297353CC}">
              <c16:uniqueId val="{00000007-7E55-45F2-9722-B4A542440C93}"/>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txPr>
        <a:bodyPr/>
        <a:lstStyle/>
        <a:p>
          <a:pPr>
            <a:defRPr lang="en-US" sz="1050" b="0" i="0" u="none" strike="noStrike" baseline="0">
              <a:solidFill>
                <a:srgbClr val="000000"/>
              </a:solidFill>
              <a:latin typeface="Times New Roman" panose="02020603050405020304" pitchFamily="18" charset="0"/>
              <a:ea typeface="Calibri"/>
              <a:cs typeface="Times New Roman" panose="02020603050405020304" pitchFamily="18" charset="0"/>
            </a:defRPr>
          </a:pPr>
          <a:endParaRPr lang="en-US"/>
        </a:p>
      </c:txPr>
    </c:legend>
    <c:plotVisOnly val="1"/>
    <c:dispBlanksAs val="zero"/>
    <c:showDLblsOverMax val="0"/>
  </c:chart>
  <c:spPr>
    <a:solidFill>
      <a:schemeClr val="bg2">
        <a:lumMod val="75000"/>
      </a:schemeClr>
    </a:solidFill>
    <a:ln>
      <a:solidFill>
        <a:schemeClr val="bg2">
          <a:lumMod val="50000"/>
        </a:schemeClr>
      </a:solidFill>
    </a:ln>
    <a:effectLst>
      <a:outerShdw blurRad="50800" dist="38100" dir="5400000" algn="t" rotWithShape="0">
        <a:prstClr val="black">
          <a:alpha val="40000"/>
        </a:prstClr>
      </a:outerShdw>
    </a:effectLst>
  </c:spPr>
  <c:txPr>
    <a:bodyPr/>
    <a:lstStyle/>
    <a:p>
      <a:pPr>
        <a:defRPr sz="8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b" anchorCtr="1"/>
          <a:lstStyle/>
          <a:p>
            <a:pPr>
              <a:defRPr/>
            </a:pPr>
            <a:r>
              <a:rPr lang="en-US" sz="1200" baseline="0">
                <a:latin typeface="Times New Roman" panose="02020603050405020304" pitchFamily="18" charset="0"/>
                <a:cs typeface="Times New Roman" panose="02020603050405020304" pitchFamily="18" charset="0"/>
              </a:rPr>
              <a:t> May 2020</a:t>
            </a:r>
            <a:endParaRPr lang="en-US" sz="1200">
              <a:latin typeface="Times New Roman" panose="02020603050405020304" pitchFamily="18" charset="0"/>
              <a:cs typeface="Times New Roman" panose="02020603050405020304" pitchFamily="18" charset="0"/>
            </a:endParaRPr>
          </a:p>
        </c:rich>
      </c:tx>
      <c:layout>
        <c:manualLayout>
          <c:xMode val="edge"/>
          <c:yMode val="edge"/>
          <c:x val="0.4226281844401818"/>
          <c:y val="0.87025413586764822"/>
        </c:manualLayout>
      </c:layout>
      <c:overlay val="1"/>
    </c:title>
    <c:autoTitleDeleted val="0"/>
    <c:plotArea>
      <c:layout>
        <c:manualLayout>
          <c:layoutTarget val="inner"/>
          <c:xMode val="edge"/>
          <c:yMode val="edge"/>
          <c:x val="0.29820906432748762"/>
          <c:y val="0.2309591315453407"/>
          <c:w val="0.45659624756335276"/>
          <c:h val="0.59829853128991051"/>
        </c:manualLayout>
      </c:layout>
      <c:pieChart>
        <c:varyColors val="1"/>
        <c:ser>
          <c:idx val="0"/>
          <c:order val="0"/>
          <c:dLbls>
            <c:dLbl>
              <c:idx val="1"/>
              <c:layout>
                <c:manualLayout>
                  <c:x val="8.8249053782003248E-2"/>
                  <c:y val="0.10558527233635624"/>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0-39A2-4F27-9B86-DA4C9DA6400B}"/>
                </c:ext>
              </c:extLst>
            </c:dLbl>
            <c:dLbl>
              <c:idx val="2"/>
              <c:delete val="1"/>
              <c:extLst>
                <c:ext xmlns:c15="http://schemas.microsoft.com/office/drawing/2012/chart" uri="{CE6537A1-D6FC-4f65-9D91-7224C49458BB}"/>
                <c:ext xmlns:c16="http://schemas.microsoft.com/office/drawing/2014/chart" uri="{C3380CC4-5D6E-409C-BE32-E72D297353CC}">
                  <c16:uniqueId val="{00000001-39A2-4F27-9B86-DA4C9DA6400B}"/>
                </c:ext>
              </c:extLst>
            </c:dLbl>
            <c:spPr>
              <a:noFill/>
              <a:ln>
                <a:noFill/>
              </a:ln>
              <a:effectLst/>
            </c:spPr>
            <c:showLegendKey val="0"/>
            <c:showVal val="1"/>
            <c:showCatName val="1"/>
            <c:showSerName val="0"/>
            <c:showPercent val="1"/>
            <c:showBubbleSize val="0"/>
            <c:separator>
</c:separator>
            <c:showLeaderLines val="0"/>
            <c:extLst>
              <c:ext xmlns:c15="http://schemas.microsoft.com/office/drawing/2012/chart" uri="{CE6537A1-D6FC-4f65-9D91-7224C49458BB}"/>
            </c:extLst>
          </c:dLbls>
          <c:val>
            <c:numRef>
              <c:f>#REF!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'Summary Table-1'!#REF!</c15:sqref>
                        </c15:formulaRef>
                      </c:ext>
                    </c:extLst>
                  </c:multiLvlStrRef>
                </c15:cat>
              </c15:filteredCategoryTitle>
            </c:ext>
            <c:ext xmlns:c16="http://schemas.microsoft.com/office/drawing/2014/chart" uri="{C3380CC4-5D6E-409C-BE32-E72D297353CC}">
              <c16:uniqueId val="{00000002-39A2-4F27-9B86-DA4C9DA6400B}"/>
            </c:ext>
          </c:extLst>
        </c:ser>
        <c:dLbls>
          <c:showLegendKey val="0"/>
          <c:showVal val="0"/>
          <c:showCatName val="0"/>
          <c:showSerName val="0"/>
          <c:showPercent val="0"/>
          <c:showBubbleSize val="0"/>
          <c:showLeaderLines val="0"/>
        </c:dLbls>
        <c:firstSliceAng val="0"/>
      </c:pieChart>
    </c:plotArea>
    <c:plotVisOnly val="1"/>
    <c:dispBlanksAs val="zero"/>
    <c:showDLblsOverMax val="0"/>
  </c:chart>
  <c:spPr>
    <a:solidFill>
      <a:schemeClr val="bg2">
        <a:lumMod val="75000"/>
      </a:schemeClr>
    </a:solidFill>
    <a:ln>
      <a:noFill/>
    </a:ln>
  </c:spPr>
  <c:printSettings>
    <c:headerFooter/>
    <c:pageMargins b="0.75000000000000411" l="0.70000000000000062" r="0.70000000000000062" t="0.750000000000004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b" anchorCtr="1"/>
          <a:lstStyle/>
          <a:p>
            <a:pPr algn="ctr">
              <a:defRPr/>
            </a:pPr>
            <a:r>
              <a:rPr lang="en-US" sz="1200" b="1" i="0" baseline="0">
                <a:effectLst/>
                <a:latin typeface="Times New Roman" panose="02020603050405020304" pitchFamily="18" charset="0"/>
                <a:cs typeface="Times New Roman" panose="02020603050405020304" pitchFamily="18" charset="0"/>
              </a:rPr>
              <a:t> June 2020</a:t>
            </a:r>
            <a:endParaRPr lang="en-US" sz="1200" b="1">
              <a:effectLst/>
              <a:latin typeface="Times New Roman" panose="02020603050405020304" pitchFamily="18" charset="0"/>
              <a:cs typeface="Times New Roman" panose="02020603050405020304" pitchFamily="18" charset="0"/>
            </a:endParaRPr>
          </a:p>
        </c:rich>
      </c:tx>
      <c:layout>
        <c:manualLayout>
          <c:xMode val="edge"/>
          <c:yMode val="edge"/>
          <c:x val="0.42627829895096236"/>
          <c:y val="0.87483436974461259"/>
        </c:manualLayout>
      </c:layout>
      <c:overlay val="1"/>
    </c:title>
    <c:autoTitleDeleted val="0"/>
    <c:plotArea>
      <c:layout>
        <c:manualLayout>
          <c:layoutTarget val="inner"/>
          <c:xMode val="edge"/>
          <c:yMode val="edge"/>
          <c:x val="0.26724475065616554"/>
          <c:y val="0.17255100121830569"/>
          <c:w val="0.46551049868766703"/>
          <c:h val="0.69609046532734808"/>
        </c:manualLayout>
      </c:layout>
      <c:pieChart>
        <c:varyColors val="1"/>
        <c:ser>
          <c:idx val="0"/>
          <c:order val="0"/>
          <c:dLbls>
            <c:dLbl>
              <c:idx val="1"/>
              <c:layout>
                <c:manualLayout>
                  <c:x val="-4.8422116522456733E-4"/>
                  <c:y val="8.501795142555435E-2"/>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0-79BA-4429-87F5-ECABB445A976}"/>
                </c:ext>
              </c:extLst>
            </c:dLbl>
            <c:dLbl>
              <c:idx val="2"/>
              <c:layout>
                <c:manualLayout>
                  <c:x val="7.9987024376895824E-2"/>
                  <c:y val="8.5580891632574554E-2"/>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79BA-4429-87F5-ECABB445A976}"/>
                </c:ext>
              </c:extLst>
            </c:dLbl>
            <c:spPr>
              <a:noFill/>
              <a:ln>
                <a:noFill/>
              </a:ln>
              <a:effectLst/>
            </c:spPr>
            <c:dLblPos val="bestFit"/>
            <c:showLegendKey val="0"/>
            <c:showVal val="1"/>
            <c:showCatName val="1"/>
            <c:showSerName val="0"/>
            <c:showPercent val="1"/>
            <c:showBubbleSize val="0"/>
            <c:separator>
</c:separator>
            <c:showLeaderLines val="1"/>
            <c:extLst>
              <c:ext xmlns:c15="http://schemas.microsoft.com/office/drawing/2012/chart" uri="{CE6537A1-D6FC-4f65-9D91-7224C49458BB}"/>
            </c:extLst>
          </c:dLbls>
          <c:val>
            <c:numRef>
              <c:f>#REF!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'Summary Table-1'!#REF!</c15:sqref>
                        </c15:formulaRef>
                      </c:ext>
                    </c:extLst>
                  </c:multiLvlStrRef>
                </c15:cat>
              </c15:filteredCategoryTitle>
            </c:ext>
            <c:ext xmlns:c16="http://schemas.microsoft.com/office/drawing/2014/chart" uri="{C3380CC4-5D6E-409C-BE32-E72D297353CC}">
              <c16:uniqueId val="{00000002-79BA-4429-87F5-ECABB445A976}"/>
            </c:ext>
          </c:extLst>
        </c:ser>
        <c:dLbls>
          <c:showLegendKey val="0"/>
          <c:showVal val="0"/>
          <c:showCatName val="0"/>
          <c:showSerName val="0"/>
          <c:showPercent val="0"/>
          <c:showBubbleSize val="0"/>
          <c:showLeaderLines val="1"/>
        </c:dLbls>
        <c:firstSliceAng val="0"/>
      </c:pieChart>
    </c:plotArea>
    <c:legend>
      <c:legendPos val="r"/>
      <c:layout>
        <c:manualLayout>
          <c:xMode val="edge"/>
          <c:yMode val="edge"/>
          <c:x val="0"/>
          <c:y val="0.66574712643679057"/>
          <c:w val="0.15618006822612091"/>
          <c:h val="0.29296264367816138"/>
        </c:manualLayout>
      </c:layout>
      <c:overlay val="0"/>
      <c:txPr>
        <a:bodyPr/>
        <a:lstStyle/>
        <a:p>
          <a:pPr rtl="0">
            <a:defRPr/>
          </a:pPr>
          <a:endParaRPr lang="en-US"/>
        </a:p>
      </c:txPr>
    </c:legend>
    <c:plotVisOnly val="1"/>
    <c:dispBlanksAs val="zero"/>
    <c:showDLblsOverMax val="0"/>
  </c:chart>
  <c:spPr>
    <a:solidFill>
      <a:schemeClr val="bg2">
        <a:lumMod val="75000"/>
      </a:schemeClr>
    </a:solidFill>
    <a:ln>
      <a:noFill/>
    </a:ln>
  </c:spPr>
  <c:printSettings>
    <c:headerFooter/>
    <c:pageMargins b="0.75000000000000411" l="0.70000000000000062" r="0.70000000000000062" t="0.7500000000000041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b" anchorCtr="1"/>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n-US" sz="1200" b="1" i="0" baseline="0">
                <a:effectLst/>
                <a:latin typeface="Times New Roman" panose="02020603050405020304" pitchFamily="18" charset="0"/>
                <a:cs typeface="Times New Roman" panose="02020603050405020304" pitchFamily="18" charset="0"/>
              </a:rPr>
              <a:t> </a:t>
            </a:r>
            <a:r>
              <a:rPr lang="en-IN" sz="1100" b="1">
                <a:effectLst/>
                <a:latin typeface="Times New Roman" panose="02020603050405020304" pitchFamily="18" charset="0"/>
                <a:cs typeface="Times New Roman" panose="02020603050405020304" pitchFamily="18" charset="0"/>
              </a:rPr>
              <a:t>Figure-4: Volume transacted in different markets segments at PXIL</a:t>
            </a:r>
            <a:r>
              <a:rPr lang="en-US" sz="1100" b="1" i="0" baseline="0">
                <a:effectLst/>
                <a:latin typeface="Times New Roman" panose="02020603050405020304" pitchFamily="18" charset="0"/>
                <a:cs typeface="Times New Roman" panose="02020603050405020304" pitchFamily="18" charset="0"/>
              </a:rPr>
              <a:t>, June 2020</a:t>
            </a:r>
            <a:endParaRPr lang="en-US" sz="1100" b="1">
              <a:effectLst/>
              <a:latin typeface="Times New Roman" panose="02020603050405020304" pitchFamily="18" charset="0"/>
              <a:cs typeface="Times New Roman" panose="02020603050405020304" pitchFamily="18" charset="0"/>
            </a:endParaRPr>
          </a:p>
        </c:rich>
      </c:tx>
      <c:layout>
        <c:manualLayout>
          <c:xMode val="edge"/>
          <c:yMode val="edge"/>
          <c:x val="0.13588782981420328"/>
          <c:y val="5.1587317706323493E-2"/>
        </c:manualLayout>
      </c:layout>
      <c:overlay val="1"/>
    </c:title>
    <c:autoTitleDeleted val="0"/>
    <c:plotArea>
      <c:layout>
        <c:manualLayout>
          <c:layoutTarget val="inner"/>
          <c:xMode val="edge"/>
          <c:yMode val="edge"/>
          <c:x val="0.31655822270033485"/>
          <c:y val="0.24397957879626891"/>
          <c:w val="0.34070151189165748"/>
          <c:h val="0.61275703435728301"/>
        </c:manualLayout>
      </c:layout>
      <c:pieChart>
        <c:varyColors val="1"/>
        <c:ser>
          <c:idx val="0"/>
          <c:order val="0"/>
          <c:spPr>
            <a:ln>
              <a:solidFill>
                <a:sysClr val="windowText" lastClr="000000"/>
              </a:solidFill>
            </a:ln>
          </c:spPr>
          <c:explosion val="28"/>
          <c:dLbls>
            <c:numFmt formatCode="0.00%" sourceLinked="0"/>
            <c:spPr>
              <a:noFill/>
              <a:ln>
                <a:noFill/>
              </a:ln>
              <a:effectLst/>
            </c:spPr>
            <c:txPr>
              <a:bodyPr/>
              <a:lstStyle/>
              <a:p>
                <a:pPr>
                  <a:defRPr b="1"/>
                </a:pPr>
                <a:endParaRPr lang="en-US"/>
              </a:p>
            </c:txPr>
            <c:dLblPos val="bestFit"/>
            <c:showLegendKey val="0"/>
            <c:showVal val="0"/>
            <c:showCatName val="0"/>
            <c:showSerName val="0"/>
            <c:showPercent val="1"/>
            <c:showBubbleSize val="0"/>
            <c:separator>
</c:separator>
            <c:showLeaderLines val="1"/>
            <c:extLst>
              <c:ext xmlns:c15="http://schemas.microsoft.com/office/drawing/2012/chart" uri="{CE6537A1-D6FC-4f65-9D91-7224C49458BB}"/>
            </c:extLst>
          </c:dLbls>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'Summary Table-1'!#REF!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'Summary Table-1'!#REF!</c15:sqref>
                        </c15:formulaRef>
                      </c:ext>
                    </c:extLst>
                  </c:multiLvlStrRef>
                </c15:cat>
              </c15:filteredCategoryTitle>
            </c:ext>
            <c:ext xmlns:c16="http://schemas.microsoft.com/office/drawing/2014/chart" uri="{C3380CC4-5D6E-409C-BE32-E72D297353CC}">
              <c16:uniqueId val="{00000000-652E-444D-A0DF-9D410CBAAACD}"/>
            </c:ext>
          </c:extLst>
        </c:ser>
        <c:dLbls>
          <c:showLegendKey val="0"/>
          <c:showVal val="0"/>
          <c:showCatName val="0"/>
          <c:showSerName val="0"/>
          <c:showPercent val="0"/>
          <c:showBubbleSize val="0"/>
          <c:showLeaderLines val="1"/>
        </c:dLbls>
        <c:firstSliceAng val="0"/>
      </c:pieChart>
    </c:plotArea>
    <c:legend>
      <c:legendPos val="b"/>
      <c:overlay val="0"/>
      <c:txPr>
        <a:bodyPr/>
        <a:lstStyle/>
        <a:p>
          <a:pPr rtl="0">
            <a:defRPr/>
          </a:pPr>
          <a:endParaRPr lang="en-US"/>
        </a:p>
      </c:txPr>
    </c:legend>
    <c:plotVisOnly val="1"/>
    <c:dispBlanksAs val="zero"/>
    <c:showDLblsOverMax val="0"/>
  </c:chart>
  <c:spPr>
    <a:solidFill>
      <a:schemeClr val="bg2">
        <a:lumMod val="75000"/>
      </a:schemeClr>
    </a:solidFill>
    <a:ln>
      <a:solidFill>
        <a:schemeClr val="bg2">
          <a:lumMod val="50000"/>
        </a:schemeClr>
      </a:solidFill>
    </a:ln>
  </c:spPr>
  <c:printSettings>
    <c:headerFooter/>
    <c:pageMargins b="0.75000000000000411" l="0.70000000000000062" r="0.70000000000000062" t="0.750000000000004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b" anchorCtr="1"/>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n-US" sz="1200" b="1" i="0" baseline="0">
                <a:effectLst/>
                <a:latin typeface="Times New Roman" panose="02020603050405020304" pitchFamily="18" charset="0"/>
                <a:cs typeface="Times New Roman" panose="02020603050405020304" pitchFamily="18" charset="0"/>
              </a:rPr>
              <a:t> </a:t>
            </a:r>
            <a:r>
              <a:rPr lang="en-IN" sz="1100" b="1">
                <a:effectLst/>
                <a:latin typeface="Times New Roman" panose="02020603050405020304" pitchFamily="18" charset="0"/>
                <a:cs typeface="Times New Roman" panose="02020603050405020304" pitchFamily="18" charset="0"/>
              </a:rPr>
              <a:t>Figure-3: Volume transacted in different markets segments at IEX</a:t>
            </a:r>
            <a:r>
              <a:rPr lang="en-US" sz="1100" b="1" i="0" baseline="0">
                <a:effectLst/>
                <a:latin typeface="Times New Roman" panose="02020603050405020304" pitchFamily="18" charset="0"/>
                <a:cs typeface="Times New Roman" panose="02020603050405020304" pitchFamily="18" charset="0"/>
              </a:rPr>
              <a:t>, June 2020</a:t>
            </a:r>
            <a:endParaRPr lang="en-US" sz="1100" b="1">
              <a:effectLst/>
              <a:latin typeface="Times New Roman" panose="02020603050405020304" pitchFamily="18" charset="0"/>
              <a:cs typeface="Times New Roman" panose="02020603050405020304" pitchFamily="18" charset="0"/>
            </a:endParaRPr>
          </a:p>
        </c:rich>
      </c:tx>
      <c:layout>
        <c:manualLayout>
          <c:xMode val="edge"/>
          <c:yMode val="edge"/>
          <c:x val="0.13588782981420328"/>
          <c:y val="5.1587317706323493E-2"/>
        </c:manualLayout>
      </c:layout>
      <c:overlay val="1"/>
    </c:title>
    <c:autoTitleDeleted val="0"/>
    <c:plotArea>
      <c:layout>
        <c:manualLayout>
          <c:layoutTarget val="inner"/>
          <c:xMode val="edge"/>
          <c:yMode val="edge"/>
          <c:x val="0.31655822270033485"/>
          <c:y val="0.24397957879626891"/>
          <c:w val="0.34070151189165748"/>
          <c:h val="0.61275703435728301"/>
        </c:manualLayout>
      </c:layout>
      <c:pieChart>
        <c:varyColors val="1"/>
        <c:ser>
          <c:idx val="0"/>
          <c:order val="0"/>
          <c:spPr>
            <a:ln>
              <a:solidFill>
                <a:sysClr val="windowText" lastClr="000000"/>
              </a:solidFill>
            </a:ln>
          </c:spPr>
          <c:explosion val="25"/>
          <c:dPt>
            <c:idx val="0"/>
            <c:bubble3D val="0"/>
            <c:explosion val="0"/>
            <c:extLst>
              <c:ext xmlns:c16="http://schemas.microsoft.com/office/drawing/2014/chart" uri="{C3380CC4-5D6E-409C-BE32-E72D297353CC}">
                <c16:uniqueId val="{00000000-7C9F-4747-8501-A8EFB643E216}"/>
              </c:ext>
            </c:extLst>
          </c:dPt>
          <c:dLbls>
            <c:numFmt formatCode="0.00%" sourceLinked="0"/>
            <c:spPr>
              <a:noFill/>
              <a:ln>
                <a:noFill/>
              </a:ln>
              <a:effectLst/>
            </c:spPr>
            <c:txPr>
              <a:bodyPr/>
              <a:lstStyle/>
              <a:p>
                <a:pPr>
                  <a:defRPr b="1"/>
                </a:pPr>
                <a:endParaRPr lang="en-US"/>
              </a:p>
            </c:txPr>
            <c:dLblPos val="bestFit"/>
            <c:showLegendKey val="0"/>
            <c:showVal val="0"/>
            <c:showCatName val="0"/>
            <c:showSerName val="0"/>
            <c:showPercent val="1"/>
            <c:showBubbleSize val="0"/>
            <c:separator>
</c:separator>
            <c:showLeaderLines val="1"/>
            <c:extLst>
              <c:ext xmlns:c15="http://schemas.microsoft.com/office/drawing/2012/chart" uri="{CE6537A1-D6FC-4f65-9D91-7224C49458BB}"/>
            </c:extLst>
          </c:dLbls>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'Summary Table-1'!#REF!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'Summary Table-1'!#REF!</c15:sqref>
                        </c15:formulaRef>
                      </c:ext>
                    </c:extLst>
                  </c:multiLvlStrRef>
                </c15:cat>
              </c15:filteredCategoryTitle>
            </c:ext>
            <c:ext xmlns:c16="http://schemas.microsoft.com/office/drawing/2014/chart" uri="{C3380CC4-5D6E-409C-BE32-E72D297353CC}">
              <c16:uniqueId val="{00000001-7C9F-4747-8501-A8EFB643E216}"/>
            </c:ext>
          </c:extLst>
        </c:ser>
        <c:dLbls>
          <c:showLegendKey val="0"/>
          <c:showVal val="0"/>
          <c:showCatName val="0"/>
          <c:showSerName val="0"/>
          <c:showPercent val="0"/>
          <c:showBubbleSize val="0"/>
          <c:showLeaderLines val="1"/>
        </c:dLbls>
        <c:firstSliceAng val="0"/>
      </c:pieChart>
    </c:plotArea>
    <c:legend>
      <c:legendPos val="b"/>
      <c:overlay val="0"/>
      <c:txPr>
        <a:bodyPr/>
        <a:lstStyle/>
        <a:p>
          <a:pPr rtl="0">
            <a:defRPr/>
          </a:pPr>
          <a:endParaRPr lang="en-US"/>
        </a:p>
      </c:txPr>
    </c:legend>
    <c:plotVisOnly val="1"/>
    <c:dispBlanksAs val="zero"/>
    <c:showDLblsOverMax val="0"/>
  </c:chart>
  <c:spPr>
    <a:solidFill>
      <a:schemeClr val="bg2">
        <a:lumMod val="75000"/>
      </a:schemeClr>
    </a:solidFill>
    <a:ln>
      <a:solidFill>
        <a:schemeClr val="bg2">
          <a:lumMod val="50000"/>
        </a:schemeClr>
      </a:solidFill>
    </a:ln>
  </c:spPr>
  <c:printSettings>
    <c:headerFooter/>
    <c:pageMargins b="0.75000000000000411" l="0.70000000000000062" r="0.70000000000000062" t="0.750000000000004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IN" sz="1200"/>
            </a:pPr>
            <a:r>
              <a:rPr lang="en-US" sz="1200"/>
              <a:t> Figure</a:t>
            </a:r>
            <a:r>
              <a:rPr lang="en-IN" sz="1200"/>
              <a:t>-4: Volume of Short-term Transactions of Electricity and DSM Volume,</a:t>
            </a:r>
            <a:r>
              <a:rPr lang="en-IN" sz="1200" baseline="0"/>
              <a:t> </a:t>
            </a:r>
            <a:r>
              <a:rPr lang="en-US" sz="1200" b="1" i="0" u="none" strike="noStrike" baseline="0"/>
              <a:t>September 2023 </a:t>
            </a:r>
            <a:r>
              <a:rPr lang="en-IN" sz="1200"/>
              <a:t>(Day-wise) </a:t>
            </a:r>
          </a:p>
        </c:rich>
      </c:tx>
      <c:layout>
        <c:manualLayout>
          <c:xMode val="edge"/>
          <c:yMode val="edge"/>
          <c:x val="0.14858611896245491"/>
          <c:y val="2.4096307931678648E-2"/>
        </c:manualLayout>
      </c:layout>
      <c:overlay val="0"/>
    </c:title>
    <c:autoTitleDeleted val="0"/>
    <c:plotArea>
      <c:layout>
        <c:manualLayout>
          <c:layoutTarget val="inner"/>
          <c:xMode val="edge"/>
          <c:yMode val="edge"/>
          <c:x val="0.13745068509668124"/>
          <c:y val="0.17142380034383664"/>
          <c:w val="0.84112541217087944"/>
          <c:h val="0.54253279494894135"/>
        </c:manualLayout>
      </c:layout>
      <c:lineChart>
        <c:grouping val="standard"/>
        <c:varyColors val="0"/>
        <c:ser>
          <c:idx val="0"/>
          <c:order val="0"/>
          <c:tx>
            <c:strRef>
              <c:f>'data-chart 4 (E)'!$B$3</c:f>
              <c:strCache>
                <c:ptCount val="1"/>
                <c:pt idx="0">
                  <c:v>Bilateral Transactions</c:v>
                </c:pt>
              </c:strCache>
            </c:strRef>
          </c:tx>
          <c:marker>
            <c:symbol val="none"/>
          </c:marker>
          <c:cat>
            <c:numRef>
              <c:f>'data-chart 4 (E)'!$A$4:$A$33</c:f>
              <c:numCache>
                <c:formatCode>[$-409]d\-mmm\-yy;@</c:formatCode>
                <c:ptCount val="30"/>
                <c:pt idx="0">
                  <c:v>0</c:v>
                </c:pt>
                <c:pt idx="1">
                  <c:v>45962</c:v>
                </c:pt>
                <c:pt idx="2">
                  <c:v>45963</c:v>
                </c:pt>
                <c:pt idx="3">
                  <c:v>45964</c:v>
                </c:pt>
                <c:pt idx="4">
                  <c:v>45965</c:v>
                </c:pt>
                <c:pt idx="5">
                  <c:v>45966</c:v>
                </c:pt>
                <c:pt idx="6">
                  <c:v>45967</c:v>
                </c:pt>
                <c:pt idx="7">
                  <c:v>45968</c:v>
                </c:pt>
                <c:pt idx="8">
                  <c:v>45969</c:v>
                </c:pt>
                <c:pt idx="9">
                  <c:v>45970</c:v>
                </c:pt>
                <c:pt idx="10">
                  <c:v>45971</c:v>
                </c:pt>
                <c:pt idx="11">
                  <c:v>45972</c:v>
                </c:pt>
                <c:pt idx="12">
                  <c:v>45973</c:v>
                </c:pt>
                <c:pt idx="13">
                  <c:v>45974</c:v>
                </c:pt>
                <c:pt idx="14">
                  <c:v>45975</c:v>
                </c:pt>
                <c:pt idx="15">
                  <c:v>45976</c:v>
                </c:pt>
                <c:pt idx="16">
                  <c:v>45977</c:v>
                </c:pt>
                <c:pt idx="17">
                  <c:v>45978</c:v>
                </c:pt>
                <c:pt idx="18">
                  <c:v>45979</c:v>
                </c:pt>
                <c:pt idx="19">
                  <c:v>45980</c:v>
                </c:pt>
                <c:pt idx="20">
                  <c:v>45981</c:v>
                </c:pt>
                <c:pt idx="21">
                  <c:v>45982</c:v>
                </c:pt>
                <c:pt idx="22">
                  <c:v>45983</c:v>
                </c:pt>
                <c:pt idx="23">
                  <c:v>45988</c:v>
                </c:pt>
                <c:pt idx="24">
                  <c:v>0</c:v>
                </c:pt>
                <c:pt idx="25">
                  <c:v>0</c:v>
                </c:pt>
                <c:pt idx="26">
                  <c:v>0</c:v>
                </c:pt>
                <c:pt idx="27">
                  <c:v>0</c:v>
                </c:pt>
                <c:pt idx="28">
                  <c:v>0</c:v>
                </c:pt>
                <c:pt idx="29">
                  <c:v>0</c:v>
                </c:pt>
              </c:numCache>
            </c:numRef>
          </c:cat>
          <c:val>
            <c:numRef>
              <c:f>'data-chart 4 (E)'!$B$4:$B$33</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smooth val="0"/>
          <c:extLst>
            <c:ext xmlns:c16="http://schemas.microsoft.com/office/drawing/2014/chart" uri="{C3380CC4-5D6E-409C-BE32-E72D297353CC}">
              <c16:uniqueId val="{00000000-C164-4CF4-9A51-0F7C0BDF5D9D}"/>
            </c:ext>
          </c:extLst>
        </c:ser>
        <c:ser>
          <c:idx val="2"/>
          <c:order val="1"/>
          <c:tx>
            <c:strRef>
              <c:f>'data-chart 4 (E)'!$C$3</c:f>
              <c:strCache>
                <c:ptCount val="1"/>
                <c:pt idx="0">
                  <c:v>PX Transactions</c:v>
                </c:pt>
              </c:strCache>
            </c:strRef>
          </c:tx>
          <c:marker>
            <c:symbol val="none"/>
          </c:marker>
          <c:cat>
            <c:numRef>
              <c:f>'data-chart 4 (E)'!$A$4:$A$33</c:f>
              <c:numCache>
                <c:formatCode>[$-409]d\-mmm\-yy;@</c:formatCode>
                <c:ptCount val="30"/>
                <c:pt idx="0">
                  <c:v>0</c:v>
                </c:pt>
                <c:pt idx="1">
                  <c:v>45962</c:v>
                </c:pt>
                <c:pt idx="2">
                  <c:v>45963</c:v>
                </c:pt>
                <c:pt idx="3">
                  <c:v>45964</c:v>
                </c:pt>
                <c:pt idx="4">
                  <c:v>45965</c:v>
                </c:pt>
                <c:pt idx="5">
                  <c:v>45966</c:v>
                </c:pt>
                <c:pt idx="6">
                  <c:v>45967</c:v>
                </c:pt>
                <c:pt idx="7">
                  <c:v>45968</c:v>
                </c:pt>
                <c:pt idx="8">
                  <c:v>45969</c:v>
                </c:pt>
                <c:pt idx="9">
                  <c:v>45970</c:v>
                </c:pt>
                <c:pt idx="10">
                  <c:v>45971</c:v>
                </c:pt>
                <c:pt idx="11">
                  <c:v>45972</c:v>
                </c:pt>
                <c:pt idx="12">
                  <c:v>45973</c:v>
                </c:pt>
                <c:pt idx="13">
                  <c:v>45974</c:v>
                </c:pt>
                <c:pt idx="14">
                  <c:v>45975</c:v>
                </c:pt>
                <c:pt idx="15">
                  <c:v>45976</c:v>
                </c:pt>
                <c:pt idx="16">
                  <c:v>45977</c:v>
                </c:pt>
                <c:pt idx="17">
                  <c:v>45978</c:v>
                </c:pt>
                <c:pt idx="18">
                  <c:v>45979</c:v>
                </c:pt>
                <c:pt idx="19">
                  <c:v>45980</c:v>
                </c:pt>
                <c:pt idx="20">
                  <c:v>45981</c:v>
                </c:pt>
                <c:pt idx="21">
                  <c:v>45982</c:v>
                </c:pt>
                <c:pt idx="22">
                  <c:v>45983</c:v>
                </c:pt>
                <c:pt idx="23">
                  <c:v>45988</c:v>
                </c:pt>
                <c:pt idx="24">
                  <c:v>0</c:v>
                </c:pt>
                <c:pt idx="25">
                  <c:v>0</c:v>
                </c:pt>
                <c:pt idx="26">
                  <c:v>0</c:v>
                </c:pt>
                <c:pt idx="27">
                  <c:v>0</c:v>
                </c:pt>
                <c:pt idx="28">
                  <c:v>0</c:v>
                </c:pt>
                <c:pt idx="29">
                  <c:v>0</c:v>
                </c:pt>
              </c:numCache>
            </c:numRef>
          </c:cat>
          <c:val>
            <c:numRef>
              <c:f>'data-chart 4 (E)'!$C$4:$C$33</c:f>
              <c:numCache>
                <c:formatCode>0.00</c:formatCode>
                <c:ptCount val="30"/>
                <c:pt idx="0">
                  <c:v>0</c:v>
                </c:pt>
                <c:pt idx="1">
                  <c:v>349.53232749999995</c:v>
                </c:pt>
                <c:pt idx="2">
                  <c:v>354.09553999999997</c:v>
                </c:pt>
                <c:pt idx="3">
                  <c:v>361.0347625</c:v>
                </c:pt>
                <c:pt idx="4">
                  <c:v>331.65511749999996</c:v>
                </c:pt>
                <c:pt idx="5">
                  <c:v>349.08857749999999</c:v>
                </c:pt>
                <c:pt idx="6">
                  <c:v>352.35815249999996</c:v>
                </c:pt>
                <c:pt idx="7">
                  <c:v>359.41465500000004</c:v>
                </c:pt>
                <c:pt idx="8">
                  <c:v>360.52147000000002</c:v>
                </c:pt>
                <c:pt idx="9">
                  <c:v>351.55793749999998</c:v>
                </c:pt>
                <c:pt idx="10">
                  <c:v>362.75630999999998</c:v>
                </c:pt>
                <c:pt idx="11">
                  <c:v>361.88326749999999</c:v>
                </c:pt>
                <c:pt idx="12">
                  <c:v>356.53129000000001</c:v>
                </c:pt>
                <c:pt idx="13">
                  <c:v>325.95020999999997</c:v>
                </c:pt>
                <c:pt idx="14">
                  <c:v>340.16860500000001</c:v>
                </c:pt>
                <c:pt idx="15">
                  <c:v>328.73165000000006</c:v>
                </c:pt>
                <c:pt idx="16">
                  <c:v>328.32007750000002</c:v>
                </c:pt>
                <c:pt idx="17">
                  <c:v>329.70352000000003</c:v>
                </c:pt>
                <c:pt idx="18">
                  <c:v>350.03562499999998</c:v>
                </c:pt>
                <c:pt idx="19">
                  <c:v>353.69316249999997</c:v>
                </c:pt>
                <c:pt idx="20">
                  <c:v>361.45333249999999</c:v>
                </c:pt>
                <c:pt idx="21">
                  <c:v>363.65634</c:v>
                </c:pt>
                <c:pt idx="22">
                  <c:v>349.85333500000002</c:v>
                </c:pt>
                <c:pt idx="23">
                  <c:v>373.92758750000002</c:v>
                </c:pt>
                <c:pt idx="24">
                  <c:v>0</c:v>
                </c:pt>
                <c:pt idx="25">
                  <c:v>0</c:v>
                </c:pt>
                <c:pt idx="26">
                  <c:v>0</c:v>
                </c:pt>
                <c:pt idx="27">
                  <c:v>0</c:v>
                </c:pt>
                <c:pt idx="28">
                  <c:v>0</c:v>
                </c:pt>
                <c:pt idx="29">
                  <c:v>0</c:v>
                </c:pt>
              </c:numCache>
            </c:numRef>
          </c:val>
          <c:smooth val="0"/>
          <c:extLst>
            <c:ext xmlns:c16="http://schemas.microsoft.com/office/drawing/2014/chart" uri="{C3380CC4-5D6E-409C-BE32-E72D297353CC}">
              <c16:uniqueId val="{00000001-C164-4CF4-9A51-0F7C0BDF5D9D}"/>
            </c:ext>
          </c:extLst>
        </c:ser>
        <c:ser>
          <c:idx val="1"/>
          <c:order val="2"/>
          <c:tx>
            <c:strRef>
              <c:f>'data-chart 4 (E)'!$D$3</c:f>
              <c:strCache>
                <c:ptCount val="1"/>
                <c:pt idx="0">
                  <c:v>DSM Volume</c:v>
                </c:pt>
              </c:strCache>
            </c:strRef>
          </c:tx>
          <c:marker>
            <c:symbol val="none"/>
          </c:marker>
          <c:cat>
            <c:numRef>
              <c:f>'data-chart 4 (E)'!$A$4:$A$33</c:f>
              <c:numCache>
                <c:formatCode>[$-409]d\-mmm\-yy;@</c:formatCode>
                <c:ptCount val="30"/>
                <c:pt idx="0">
                  <c:v>0</c:v>
                </c:pt>
                <c:pt idx="1">
                  <c:v>45962</c:v>
                </c:pt>
                <c:pt idx="2">
                  <c:v>45963</c:v>
                </c:pt>
                <c:pt idx="3">
                  <c:v>45964</c:v>
                </c:pt>
                <c:pt idx="4">
                  <c:v>45965</c:v>
                </c:pt>
                <c:pt idx="5">
                  <c:v>45966</c:v>
                </c:pt>
                <c:pt idx="6">
                  <c:v>45967</c:v>
                </c:pt>
                <c:pt idx="7">
                  <c:v>45968</c:v>
                </c:pt>
                <c:pt idx="8">
                  <c:v>45969</c:v>
                </c:pt>
                <c:pt idx="9">
                  <c:v>45970</c:v>
                </c:pt>
                <c:pt idx="10">
                  <c:v>45971</c:v>
                </c:pt>
                <c:pt idx="11">
                  <c:v>45972</c:v>
                </c:pt>
                <c:pt idx="12">
                  <c:v>45973</c:v>
                </c:pt>
                <c:pt idx="13">
                  <c:v>45974</c:v>
                </c:pt>
                <c:pt idx="14">
                  <c:v>45975</c:v>
                </c:pt>
                <c:pt idx="15">
                  <c:v>45976</c:v>
                </c:pt>
                <c:pt idx="16">
                  <c:v>45977</c:v>
                </c:pt>
                <c:pt idx="17">
                  <c:v>45978</c:v>
                </c:pt>
                <c:pt idx="18">
                  <c:v>45979</c:v>
                </c:pt>
                <c:pt idx="19">
                  <c:v>45980</c:v>
                </c:pt>
                <c:pt idx="20">
                  <c:v>45981</c:v>
                </c:pt>
                <c:pt idx="21">
                  <c:v>45982</c:v>
                </c:pt>
                <c:pt idx="22">
                  <c:v>45983</c:v>
                </c:pt>
                <c:pt idx="23">
                  <c:v>45988</c:v>
                </c:pt>
                <c:pt idx="24">
                  <c:v>0</c:v>
                </c:pt>
                <c:pt idx="25">
                  <c:v>0</c:v>
                </c:pt>
                <c:pt idx="26">
                  <c:v>0</c:v>
                </c:pt>
                <c:pt idx="27">
                  <c:v>0</c:v>
                </c:pt>
                <c:pt idx="28">
                  <c:v>0</c:v>
                </c:pt>
                <c:pt idx="29">
                  <c:v>0</c:v>
                </c:pt>
              </c:numCache>
            </c:numRef>
          </c:cat>
          <c:val>
            <c:numRef>
              <c:f>'data-chart 4 (E)'!$D$4:$D$33</c:f>
              <c:numCache>
                <c:formatCode>0.00</c:formatCode>
                <c:ptCount val="30"/>
                <c:pt idx="0">
                  <c:v>0</c:v>
                </c:pt>
                <c:pt idx="1">
                  <c:v>91.399106208335013</c:v>
                </c:pt>
                <c:pt idx="2">
                  <c:v>95.162746944699961</c:v>
                </c:pt>
                <c:pt idx="3">
                  <c:v>104.95583120549998</c:v>
                </c:pt>
                <c:pt idx="4">
                  <c:v>95.49902537350998</c:v>
                </c:pt>
                <c:pt idx="5">
                  <c:v>92.023532376564958</c:v>
                </c:pt>
                <c:pt idx="6">
                  <c:v>88.939628936034978</c:v>
                </c:pt>
                <c:pt idx="7">
                  <c:v>85.282928801239962</c:v>
                </c:pt>
                <c:pt idx="8">
                  <c:v>83.825165077894965</c:v>
                </c:pt>
                <c:pt idx="9">
                  <c:v>83.25867543723497</c:v>
                </c:pt>
                <c:pt idx="10">
                  <c:v>82.897055058914987</c:v>
                </c:pt>
                <c:pt idx="11">
                  <c:v>82.450888079124979</c:v>
                </c:pt>
                <c:pt idx="12">
                  <c:v>83.637637670149971</c:v>
                </c:pt>
                <c:pt idx="13">
                  <c:v>82.645182875489979</c:v>
                </c:pt>
                <c:pt idx="14">
                  <c:v>80.292488949734945</c:v>
                </c:pt>
                <c:pt idx="15">
                  <c:v>86.426461928484983</c:v>
                </c:pt>
                <c:pt idx="16">
                  <c:v>84.694054642769956</c:v>
                </c:pt>
                <c:pt idx="17">
                  <c:v>84.501902375619949</c:v>
                </c:pt>
                <c:pt idx="18">
                  <c:v>87.865638226149954</c:v>
                </c:pt>
                <c:pt idx="19">
                  <c:v>81.274629357434975</c:v>
                </c:pt>
                <c:pt idx="20">
                  <c:v>91.713132045729964</c:v>
                </c:pt>
                <c:pt idx="21">
                  <c:v>87.819912263084959</c:v>
                </c:pt>
                <c:pt idx="22">
                  <c:v>85.195744626654985</c:v>
                </c:pt>
                <c:pt idx="23">
                  <c:v>83.307071475724968</c:v>
                </c:pt>
                <c:pt idx="24">
                  <c:v>84.328693717464944</c:v>
                </c:pt>
                <c:pt idx="25">
                  <c:v>0</c:v>
                </c:pt>
                <c:pt idx="26">
                  <c:v>0</c:v>
                </c:pt>
                <c:pt idx="27">
                  <c:v>0</c:v>
                </c:pt>
                <c:pt idx="28">
                  <c:v>0</c:v>
                </c:pt>
                <c:pt idx="29">
                  <c:v>0</c:v>
                </c:pt>
              </c:numCache>
            </c:numRef>
          </c:val>
          <c:smooth val="0"/>
          <c:extLst>
            <c:ext xmlns:c16="http://schemas.microsoft.com/office/drawing/2014/chart" uri="{C3380CC4-5D6E-409C-BE32-E72D297353CC}">
              <c16:uniqueId val="{00000002-C164-4CF4-9A51-0F7C0BDF5D9D}"/>
            </c:ext>
          </c:extLst>
        </c:ser>
        <c:dLbls>
          <c:showLegendKey val="0"/>
          <c:showVal val="0"/>
          <c:showCatName val="0"/>
          <c:showSerName val="0"/>
          <c:showPercent val="0"/>
          <c:showBubbleSize val="0"/>
        </c:dLbls>
        <c:smooth val="0"/>
        <c:axId val="197527424"/>
        <c:axId val="197528960"/>
      </c:lineChart>
      <c:dateAx>
        <c:axId val="197527424"/>
        <c:scaling>
          <c:orientation val="minMax"/>
        </c:scaling>
        <c:delete val="0"/>
        <c:axPos val="b"/>
        <c:numFmt formatCode="[$-409]d\-mmm\-yy;@" sourceLinked="1"/>
        <c:majorTickMark val="out"/>
        <c:minorTickMark val="none"/>
        <c:tickLblPos val="nextTo"/>
        <c:txPr>
          <a:bodyPr/>
          <a:lstStyle/>
          <a:p>
            <a:pPr>
              <a:defRPr lang="en-IN"/>
            </a:pPr>
            <a:endParaRPr lang="en-US"/>
          </a:p>
        </c:txPr>
        <c:crossAx val="197528960"/>
        <c:crosses val="autoZero"/>
        <c:auto val="1"/>
        <c:lblOffset val="100"/>
        <c:baseTimeUnit val="days"/>
      </c:dateAx>
      <c:valAx>
        <c:axId val="197528960"/>
        <c:scaling>
          <c:orientation val="minMax"/>
        </c:scaling>
        <c:delete val="0"/>
        <c:axPos val="l"/>
        <c:majorGridlines/>
        <c:title>
          <c:tx>
            <c:rich>
              <a:bodyPr rot="-5400000" vert="horz"/>
              <a:lstStyle/>
              <a:p>
                <a:pPr>
                  <a:defRPr lang="en-IN" sz="1200" b="1"/>
                </a:pPr>
                <a:r>
                  <a:rPr lang="en-IN" sz="1200" b="1"/>
                  <a:t>Volume (MUs)</a:t>
                </a:r>
              </a:p>
            </c:rich>
          </c:tx>
          <c:layout>
            <c:manualLayout>
              <c:xMode val="edge"/>
              <c:yMode val="edge"/>
              <c:x val="1.5478164731896079E-2"/>
              <c:y val="0.33585470775038179"/>
            </c:manualLayout>
          </c:layout>
          <c:overlay val="0"/>
        </c:title>
        <c:numFmt formatCode="0.00" sourceLinked="1"/>
        <c:majorTickMark val="out"/>
        <c:minorTickMark val="none"/>
        <c:tickLblPos val="nextTo"/>
        <c:txPr>
          <a:bodyPr/>
          <a:lstStyle/>
          <a:p>
            <a:pPr>
              <a:defRPr lang="en-IN"/>
            </a:pPr>
            <a:endParaRPr lang="en-US"/>
          </a:p>
        </c:txPr>
        <c:crossAx val="197527424"/>
        <c:crosses val="autoZero"/>
        <c:crossBetween val="between"/>
      </c:valAx>
      <c:spPr>
        <a:solidFill>
          <a:schemeClr val="accent2">
            <a:lumMod val="20000"/>
            <a:lumOff val="80000"/>
          </a:schemeClr>
        </a:solidFill>
      </c:spPr>
    </c:plotArea>
    <c:legend>
      <c:legendPos val="b"/>
      <c:layout>
        <c:manualLayout>
          <c:xMode val="edge"/>
          <c:yMode val="edge"/>
          <c:x val="5.0002817179277702E-2"/>
          <c:y val="0.9061180178205448"/>
          <c:w val="0.89139883864533775"/>
          <c:h val="8.1170656388175194E-2"/>
        </c:manualLayout>
      </c:layout>
      <c:overlay val="0"/>
      <c:txPr>
        <a:bodyPr/>
        <a:lstStyle/>
        <a:p>
          <a:pPr>
            <a:defRPr lang="en-IN" sz="1200" b="0"/>
          </a:pPr>
          <a:endParaRPr lang="en-US"/>
        </a:p>
      </c:txPr>
    </c:legend>
    <c:plotVisOnly val="1"/>
    <c:dispBlanksAs val="gap"/>
    <c:showDLblsOverMax val="0"/>
  </c:chart>
  <c:spPr>
    <a:solidFill>
      <a:schemeClr val="bg2">
        <a:lumMod val="75000"/>
      </a:schemeClr>
    </a:solidFill>
    <a:ln>
      <a:solidFill>
        <a:schemeClr val="bg2">
          <a:lumMod val="50000"/>
        </a:schemeClr>
      </a:solidFill>
    </a:ln>
    <a:effectLst>
      <a:outerShdw blurRad="50800" dist="38100" dir="5400000" algn="t" rotWithShape="0">
        <a:prstClr val="black">
          <a:alpha val="40000"/>
        </a:prstClr>
      </a:outerShdw>
    </a:effectLst>
  </c:spPr>
  <c:txPr>
    <a:bodyPr/>
    <a:lstStyle/>
    <a:p>
      <a:pPr>
        <a:defRPr sz="800">
          <a:latin typeface="Times New Roman" pitchFamily="18" charset="0"/>
          <a:cs typeface="Times New Roman" pitchFamily="18" charset="0"/>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IN" sz="1200"/>
            </a:pPr>
            <a:r>
              <a:rPr lang="en-US" sz="1200"/>
              <a:t> Figure</a:t>
            </a:r>
            <a:r>
              <a:rPr lang="en-IN" sz="1200"/>
              <a:t>-4: Volume of Short-term Transactions of Electricity,</a:t>
            </a:r>
            <a:r>
              <a:rPr lang="en-IN" sz="1200" baseline="0"/>
              <a:t> </a:t>
            </a:r>
          </a:p>
          <a:p>
            <a:pPr>
              <a:defRPr lang="en-IN" sz="1200"/>
            </a:pPr>
            <a:r>
              <a:rPr lang="en-US" sz="1200" b="1" i="0" u="none" strike="noStrike" baseline="0"/>
              <a:t>	April 2023 </a:t>
            </a:r>
            <a:r>
              <a:rPr lang="en-IN" sz="1200"/>
              <a:t>(Day-wise) </a:t>
            </a:r>
          </a:p>
        </c:rich>
      </c:tx>
      <c:layout>
        <c:manualLayout>
          <c:xMode val="edge"/>
          <c:yMode val="edge"/>
          <c:x val="0.14858611896245491"/>
          <c:y val="2.4096307931678648E-2"/>
        </c:manualLayout>
      </c:layout>
      <c:overlay val="0"/>
    </c:title>
    <c:autoTitleDeleted val="0"/>
    <c:plotArea>
      <c:layout>
        <c:manualLayout>
          <c:layoutTarget val="inner"/>
          <c:xMode val="edge"/>
          <c:yMode val="edge"/>
          <c:x val="0.13745068509668124"/>
          <c:y val="0.17142380034383664"/>
          <c:w val="0.84112541217087944"/>
          <c:h val="0.54253279494894135"/>
        </c:manualLayout>
      </c:layout>
      <c:lineChart>
        <c:grouping val="standard"/>
        <c:varyColors val="0"/>
        <c:ser>
          <c:idx val="0"/>
          <c:order val="0"/>
          <c:tx>
            <c:strRef>
              <c:f>'data-chart4 (N)'!$B$3</c:f>
              <c:strCache>
                <c:ptCount val="1"/>
                <c:pt idx="0">
                  <c:v>Bilateral Transactions</c:v>
                </c:pt>
              </c:strCache>
            </c:strRef>
          </c:tx>
          <c:marker>
            <c:symbol val="none"/>
          </c:marker>
          <c:cat>
            <c:numRef>
              <c:f>'data-chart4 (N)'!$A$4:$A$33</c:f>
              <c:numCache>
                <c:formatCode>[$-409]d\-mmm\-yy;@</c:formatCode>
                <c:ptCount val="30"/>
                <c:pt idx="0">
                  <c:v>45017</c:v>
                </c:pt>
                <c:pt idx="1">
                  <c:v>45018</c:v>
                </c:pt>
                <c:pt idx="2">
                  <c:v>45019</c:v>
                </c:pt>
                <c:pt idx="3">
                  <c:v>45020</c:v>
                </c:pt>
                <c:pt idx="4">
                  <c:v>45021</c:v>
                </c:pt>
                <c:pt idx="5">
                  <c:v>45022</c:v>
                </c:pt>
                <c:pt idx="6">
                  <c:v>45023</c:v>
                </c:pt>
                <c:pt idx="7">
                  <c:v>45024</c:v>
                </c:pt>
                <c:pt idx="8">
                  <c:v>45025</c:v>
                </c:pt>
                <c:pt idx="9">
                  <c:v>45026</c:v>
                </c:pt>
                <c:pt idx="10">
                  <c:v>45027</c:v>
                </c:pt>
                <c:pt idx="11">
                  <c:v>45028</c:v>
                </c:pt>
                <c:pt idx="12">
                  <c:v>45029</c:v>
                </c:pt>
                <c:pt idx="13">
                  <c:v>45030</c:v>
                </c:pt>
                <c:pt idx="14">
                  <c:v>45031</c:v>
                </c:pt>
                <c:pt idx="15">
                  <c:v>45032</c:v>
                </c:pt>
                <c:pt idx="16">
                  <c:v>45033</c:v>
                </c:pt>
                <c:pt idx="17">
                  <c:v>45034</c:v>
                </c:pt>
                <c:pt idx="18">
                  <c:v>45035</c:v>
                </c:pt>
                <c:pt idx="19">
                  <c:v>45036</c:v>
                </c:pt>
                <c:pt idx="20">
                  <c:v>45037</c:v>
                </c:pt>
                <c:pt idx="21">
                  <c:v>45038</c:v>
                </c:pt>
                <c:pt idx="22">
                  <c:v>45039</c:v>
                </c:pt>
                <c:pt idx="23">
                  <c:v>45040</c:v>
                </c:pt>
                <c:pt idx="24">
                  <c:v>45041</c:v>
                </c:pt>
                <c:pt idx="25">
                  <c:v>45042</c:v>
                </c:pt>
                <c:pt idx="26">
                  <c:v>45043</c:v>
                </c:pt>
                <c:pt idx="27">
                  <c:v>45044</c:v>
                </c:pt>
                <c:pt idx="28">
                  <c:v>45045</c:v>
                </c:pt>
                <c:pt idx="29">
                  <c:v>45046</c:v>
                </c:pt>
              </c:numCache>
            </c:numRef>
          </c:cat>
          <c:val>
            <c:numRef>
              <c:f>'data-chart4 (N)'!$B$4:$B$33</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smooth val="0"/>
          <c:extLst>
            <c:ext xmlns:c16="http://schemas.microsoft.com/office/drawing/2014/chart" uri="{C3380CC4-5D6E-409C-BE32-E72D297353CC}">
              <c16:uniqueId val="{00000000-8690-42F4-843E-31E165587E37}"/>
            </c:ext>
          </c:extLst>
        </c:ser>
        <c:ser>
          <c:idx val="2"/>
          <c:order val="1"/>
          <c:tx>
            <c:strRef>
              <c:f>'data-chart4 (N)'!$C$3</c:f>
              <c:strCache>
                <c:ptCount val="1"/>
                <c:pt idx="0">
                  <c:v>PX Transactions</c:v>
                </c:pt>
              </c:strCache>
            </c:strRef>
          </c:tx>
          <c:marker>
            <c:symbol val="none"/>
          </c:marker>
          <c:cat>
            <c:numRef>
              <c:f>'data-chart4 (N)'!$A$4:$A$33</c:f>
              <c:numCache>
                <c:formatCode>[$-409]d\-mmm\-yy;@</c:formatCode>
                <c:ptCount val="30"/>
                <c:pt idx="0">
                  <c:v>45017</c:v>
                </c:pt>
                <c:pt idx="1">
                  <c:v>45018</c:v>
                </c:pt>
                <c:pt idx="2">
                  <c:v>45019</c:v>
                </c:pt>
                <c:pt idx="3">
                  <c:v>45020</c:v>
                </c:pt>
                <c:pt idx="4">
                  <c:v>45021</c:v>
                </c:pt>
                <c:pt idx="5">
                  <c:v>45022</c:v>
                </c:pt>
                <c:pt idx="6">
                  <c:v>45023</c:v>
                </c:pt>
                <c:pt idx="7">
                  <c:v>45024</c:v>
                </c:pt>
                <c:pt idx="8">
                  <c:v>45025</c:v>
                </c:pt>
                <c:pt idx="9">
                  <c:v>45026</c:v>
                </c:pt>
                <c:pt idx="10">
                  <c:v>45027</c:v>
                </c:pt>
                <c:pt idx="11">
                  <c:v>45028</c:v>
                </c:pt>
                <c:pt idx="12">
                  <c:v>45029</c:v>
                </c:pt>
                <c:pt idx="13">
                  <c:v>45030</c:v>
                </c:pt>
                <c:pt idx="14">
                  <c:v>45031</c:v>
                </c:pt>
                <c:pt idx="15">
                  <c:v>45032</c:v>
                </c:pt>
                <c:pt idx="16">
                  <c:v>45033</c:v>
                </c:pt>
                <c:pt idx="17">
                  <c:v>45034</c:v>
                </c:pt>
                <c:pt idx="18">
                  <c:v>45035</c:v>
                </c:pt>
                <c:pt idx="19">
                  <c:v>45036</c:v>
                </c:pt>
                <c:pt idx="20">
                  <c:v>45037</c:v>
                </c:pt>
                <c:pt idx="21">
                  <c:v>45038</c:v>
                </c:pt>
                <c:pt idx="22">
                  <c:v>45039</c:v>
                </c:pt>
                <c:pt idx="23">
                  <c:v>45040</c:v>
                </c:pt>
                <c:pt idx="24">
                  <c:v>45041</c:v>
                </c:pt>
                <c:pt idx="25">
                  <c:v>45042</c:v>
                </c:pt>
                <c:pt idx="26">
                  <c:v>45043</c:v>
                </c:pt>
                <c:pt idx="27">
                  <c:v>45044</c:v>
                </c:pt>
                <c:pt idx="28">
                  <c:v>45045</c:v>
                </c:pt>
                <c:pt idx="29">
                  <c:v>45046</c:v>
                </c:pt>
              </c:numCache>
            </c:numRef>
          </c:cat>
          <c:val>
            <c:numRef>
              <c:f>'data-chart4 (N)'!$C$4:$C$33</c:f>
              <c:numCache>
                <c:formatCode>0.00</c:formatCode>
                <c:ptCount val="30"/>
                <c:pt idx="0">
                  <c:v>0</c:v>
                </c:pt>
                <c:pt idx="1">
                  <c:v>349.53232749999995</c:v>
                </c:pt>
                <c:pt idx="2">
                  <c:v>354.09553999999997</c:v>
                </c:pt>
                <c:pt idx="3">
                  <c:v>361.0347625</c:v>
                </c:pt>
                <c:pt idx="4">
                  <c:v>331.65511749999996</c:v>
                </c:pt>
                <c:pt idx="5">
                  <c:v>349.08857749999999</c:v>
                </c:pt>
                <c:pt idx="6">
                  <c:v>352.35815249999996</c:v>
                </c:pt>
                <c:pt idx="7">
                  <c:v>359.41465500000004</c:v>
                </c:pt>
                <c:pt idx="8">
                  <c:v>360.52147000000002</c:v>
                </c:pt>
                <c:pt idx="9">
                  <c:v>351.55793749999998</c:v>
                </c:pt>
                <c:pt idx="10">
                  <c:v>362.75630999999998</c:v>
                </c:pt>
                <c:pt idx="11">
                  <c:v>361.88326749999999</c:v>
                </c:pt>
                <c:pt idx="12">
                  <c:v>356.53129000000001</c:v>
                </c:pt>
                <c:pt idx="13">
                  <c:v>325.95020999999997</c:v>
                </c:pt>
                <c:pt idx="14">
                  <c:v>340.16860500000001</c:v>
                </c:pt>
                <c:pt idx="15">
                  <c:v>328.73165000000006</c:v>
                </c:pt>
                <c:pt idx="16">
                  <c:v>328.32007750000002</c:v>
                </c:pt>
                <c:pt idx="17">
                  <c:v>329.70352000000003</c:v>
                </c:pt>
                <c:pt idx="18">
                  <c:v>350.03562499999998</c:v>
                </c:pt>
                <c:pt idx="19">
                  <c:v>353.69316249999997</c:v>
                </c:pt>
                <c:pt idx="20">
                  <c:v>361.45333249999999</c:v>
                </c:pt>
                <c:pt idx="21">
                  <c:v>363.65634</c:v>
                </c:pt>
                <c:pt idx="22">
                  <c:v>349.85333500000002</c:v>
                </c:pt>
                <c:pt idx="23">
                  <c:v>373.92758750000002</c:v>
                </c:pt>
                <c:pt idx="24">
                  <c:v>0</c:v>
                </c:pt>
                <c:pt idx="25">
                  <c:v>0</c:v>
                </c:pt>
                <c:pt idx="26">
                  <c:v>0</c:v>
                </c:pt>
                <c:pt idx="27">
                  <c:v>0</c:v>
                </c:pt>
                <c:pt idx="28">
                  <c:v>0</c:v>
                </c:pt>
                <c:pt idx="29">
                  <c:v>0</c:v>
                </c:pt>
              </c:numCache>
            </c:numRef>
          </c:val>
          <c:smooth val="0"/>
          <c:extLst>
            <c:ext xmlns:c16="http://schemas.microsoft.com/office/drawing/2014/chart" uri="{C3380CC4-5D6E-409C-BE32-E72D297353CC}">
              <c16:uniqueId val="{00000001-8690-42F4-843E-31E165587E37}"/>
            </c:ext>
          </c:extLst>
        </c:ser>
        <c:dLbls>
          <c:showLegendKey val="0"/>
          <c:showVal val="0"/>
          <c:showCatName val="0"/>
          <c:showSerName val="0"/>
          <c:showPercent val="0"/>
          <c:showBubbleSize val="0"/>
        </c:dLbls>
        <c:smooth val="0"/>
        <c:axId val="197265664"/>
        <c:axId val="197271552"/>
        <c:extLst>
          <c:ext xmlns:c15="http://schemas.microsoft.com/office/drawing/2012/chart" uri="{02D57815-91ED-43cb-92C2-25804820EDAC}">
            <c15:filteredLineSeries>
              <c15:ser>
                <c:idx val="1"/>
                <c:order val="2"/>
                <c:tx>
                  <c:strRef>
                    <c:extLst>
                      <c:ext uri="{02D57815-91ED-43cb-92C2-25804820EDAC}">
                        <c15:formulaRef>
                          <c15:sqref>'data-chart4 (N)'!#REF!</c15:sqref>
                        </c15:formulaRef>
                      </c:ext>
                    </c:extLst>
                    <c:strCache>
                      <c:ptCount val="1"/>
                      <c:pt idx="0">
                        <c:v>#REF!</c:v>
                      </c:pt>
                    </c:strCache>
                  </c:strRef>
                </c:tx>
                <c:marker>
                  <c:symbol val="none"/>
                </c:marker>
                <c:cat>
                  <c:numRef>
                    <c:extLst>
                      <c:ext uri="{02D57815-91ED-43cb-92C2-25804820EDAC}">
                        <c15:formulaRef>
                          <c15:sqref>'data-chart4 (N)'!$A$4:$A$33</c15:sqref>
                        </c15:formulaRef>
                      </c:ext>
                    </c:extLst>
                    <c:numCache>
                      <c:formatCode>[$-409]d\-mmm\-yy;@</c:formatCode>
                      <c:ptCount val="30"/>
                      <c:pt idx="0">
                        <c:v>45017</c:v>
                      </c:pt>
                      <c:pt idx="1">
                        <c:v>45018</c:v>
                      </c:pt>
                      <c:pt idx="2">
                        <c:v>45019</c:v>
                      </c:pt>
                      <c:pt idx="3">
                        <c:v>45020</c:v>
                      </c:pt>
                      <c:pt idx="4">
                        <c:v>45021</c:v>
                      </c:pt>
                      <c:pt idx="5">
                        <c:v>45022</c:v>
                      </c:pt>
                      <c:pt idx="6">
                        <c:v>45023</c:v>
                      </c:pt>
                      <c:pt idx="7">
                        <c:v>45024</c:v>
                      </c:pt>
                      <c:pt idx="8">
                        <c:v>45025</c:v>
                      </c:pt>
                      <c:pt idx="9">
                        <c:v>45026</c:v>
                      </c:pt>
                      <c:pt idx="10">
                        <c:v>45027</c:v>
                      </c:pt>
                      <c:pt idx="11">
                        <c:v>45028</c:v>
                      </c:pt>
                      <c:pt idx="12">
                        <c:v>45029</c:v>
                      </c:pt>
                      <c:pt idx="13">
                        <c:v>45030</c:v>
                      </c:pt>
                      <c:pt idx="14">
                        <c:v>45031</c:v>
                      </c:pt>
                      <c:pt idx="15">
                        <c:v>45032</c:v>
                      </c:pt>
                      <c:pt idx="16">
                        <c:v>45033</c:v>
                      </c:pt>
                      <c:pt idx="17">
                        <c:v>45034</c:v>
                      </c:pt>
                      <c:pt idx="18">
                        <c:v>45035</c:v>
                      </c:pt>
                      <c:pt idx="19">
                        <c:v>45036</c:v>
                      </c:pt>
                      <c:pt idx="20">
                        <c:v>45037</c:v>
                      </c:pt>
                      <c:pt idx="21">
                        <c:v>45038</c:v>
                      </c:pt>
                      <c:pt idx="22">
                        <c:v>45039</c:v>
                      </c:pt>
                      <c:pt idx="23">
                        <c:v>45040</c:v>
                      </c:pt>
                      <c:pt idx="24">
                        <c:v>45041</c:v>
                      </c:pt>
                      <c:pt idx="25">
                        <c:v>45042</c:v>
                      </c:pt>
                      <c:pt idx="26">
                        <c:v>45043</c:v>
                      </c:pt>
                      <c:pt idx="27">
                        <c:v>45044</c:v>
                      </c:pt>
                      <c:pt idx="28">
                        <c:v>45045</c:v>
                      </c:pt>
                      <c:pt idx="29">
                        <c:v>45046</c:v>
                      </c:pt>
                    </c:numCache>
                  </c:numRef>
                </c:cat>
                <c:val>
                  <c:numRef>
                    <c:extLst>
                      <c:ext uri="{02D57815-91ED-43cb-92C2-25804820EDAC}">
                        <c15:formulaRef>
                          <c15:sqref>'data-chart4 (N)'!#REF!</c15:sqref>
                        </c15:formulaRef>
                      </c:ext>
                    </c:extLst>
                    <c:numCache>
                      <c:formatCode>General</c:formatCode>
                      <c:ptCount val="1"/>
                      <c:pt idx="0">
                        <c:v>1</c:v>
                      </c:pt>
                    </c:numCache>
                  </c:numRef>
                </c:val>
                <c:smooth val="0"/>
                <c:extLst>
                  <c:ext xmlns:c16="http://schemas.microsoft.com/office/drawing/2014/chart" uri="{C3380CC4-5D6E-409C-BE32-E72D297353CC}">
                    <c16:uniqueId val="{00000002-8690-42F4-843E-31E165587E37}"/>
                  </c:ext>
                </c:extLst>
              </c15:ser>
            </c15:filteredLineSeries>
          </c:ext>
        </c:extLst>
      </c:lineChart>
      <c:dateAx>
        <c:axId val="197265664"/>
        <c:scaling>
          <c:orientation val="minMax"/>
        </c:scaling>
        <c:delete val="0"/>
        <c:axPos val="b"/>
        <c:numFmt formatCode="[$-409]d\-mmm\-yy;@" sourceLinked="1"/>
        <c:majorTickMark val="out"/>
        <c:minorTickMark val="none"/>
        <c:tickLblPos val="nextTo"/>
        <c:txPr>
          <a:bodyPr/>
          <a:lstStyle/>
          <a:p>
            <a:pPr>
              <a:defRPr lang="en-IN"/>
            </a:pPr>
            <a:endParaRPr lang="en-US"/>
          </a:p>
        </c:txPr>
        <c:crossAx val="197271552"/>
        <c:crosses val="autoZero"/>
        <c:auto val="1"/>
        <c:lblOffset val="100"/>
        <c:baseTimeUnit val="days"/>
      </c:dateAx>
      <c:valAx>
        <c:axId val="197271552"/>
        <c:scaling>
          <c:orientation val="minMax"/>
        </c:scaling>
        <c:delete val="0"/>
        <c:axPos val="l"/>
        <c:majorGridlines/>
        <c:title>
          <c:tx>
            <c:rich>
              <a:bodyPr rot="-5400000" vert="horz"/>
              <a:lstStyle/>
              <a:p>
                <a:pPr>
                  <a:defRPr lang="en-IN" sz="1200" b="1"/>
                </a:pPr>
                <a:r>
                  <a:rPr lang="en-IN" sz="1200" b="1"/>
                  <a:t>Volume (MUs)</a:t>
                </a:r>
              </a:p>
            </c:rich>
          </c:tx>
          <c:layout>
            <c:manualLayout>
              <c:xMode val="edge"/>
              <c:yMode val="edge"/>
              <c:x val="1.5478164731896079E-2"/>
              <c:y val="0.33585470775038179"/>
            </c:manualLayout>
          </c:layout>
          <c:overlay val="0"/>
        </c:title>
        <c:numFmt formatCode="0.00" sourceLinked="1"/>
        <c:majorTickMark val="out"/>
        <c:minorTickMark val="none"/>
        <c:tickLblPos val="nextTo"/>
        <c:txPr>
          <a:bodyPr/>
          <a:lstStyle/>
          <a:p>
            <a:pPr>
              <a:defRPr lang="en-IN"/>
            </a:pPr>
            <a:endParaRPr lang="en-US"/>
          </a:p>
        </c:txPr>
        <c:crossAx val="197265664"/>
        <c:crosses val="autoZero"/>
        <c:crossBetween val="between"/>
      </c:valAx>
      <c:spPr>
        <a:solidFill>
          <a:schemeClr val="accent2">
            <a:lumMod val="20000"/>
            <a:lumOff val="80000"/>
          </a:schemeClr>
        </a:solidFill>
      </c:spPr>
    </c:plotArea>
    <c:legend>
      <c:legendPos val="b"/>
      <c:layout>
        <c:manualLayout>
          <c:xMode val="edge"/>
          <c:yMode val="edge"/>
          <c:x val="5.0002817179277702E-2"/>
          <c:y val="0.9061180178205448"/>
          <c:w val="0.89139883864533775"/>
          <c:h val="8.1170656388175194E-2"/>
        </c:manualLayout>
      </c:layout>
      <c:overlay val="0"/>
      <c:txPr>
        <a:bodyPr/>
        <a:lstStyle/>
        <a:p>
          <a:pPr>
            <a:defRPr lang="en-IN" sz="1200" b="0"/>
          </a:pPr>
          <a:endParaRPr lang="en-US"/>
        </a:p>
      </c:txPr>
    </c:legend>
    <c:plotVisOnly val="1"/>
    <c:dispBlanksAs val="gap"/>
    <c:showDLblsOverMax val="0"/>
  </c:chart>
  <c:spPr>
    <a:solidFill>
      <a:schemeClr val="bg2">
        <a:lumMod val="75000"/>
      </a:schemeClr>
    </a:solidFill>
    <a:ln>
      <a:solidFill>
        <a:schemeClr val="bg2">
          <a:lumMod val="50000"/>
        </a:schemeClr>
      </a:solidFill>
    </a:ln>
    <a:effectLst>
      <a:outerShdw blurRad="50800" dist="38100" dir="5400000" algn="t" rotWithShape="0">
        <a:prstClr val="black">
          <a:alpha val="40000"/>
        </a:prstClr>
      </a:outerShdw>
    </a:effectLst>
  </c:spPr>
  <c:txPr>
    <a:bodyPr/>
    <a:lstStyle/>
    <a:p>
      <a:pPr>
        <a:defRPr sz="800">
          <a:latin typeface="Times New Roman" pitchFamily="18" charset="0"/>
          <a:cs typeface="Times New Roman" pitchFamily="18" charset="0"/>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IN"/>
            </a:pPr>
            <a:r>
              <a:rPr lang="en-US" sz="1200"/>
              <a:t>Figure 7: Bilateral Contracts Executed by Traders in August, 2019</a:t>
            </a:r>
            <a:r>
              <a:rPr lang="en-US" sz="1200" baseline="0"/>
              <a:t> </a:t>
            </a:r>
            <a:r>
              <a:rPr lang="en-US" sz="1200"/>
              <a:t>(%)</a:t>
            </a:r>
          </a:p>
        </c:rich>
      </c:tx>
      <c:layout>
        <c:manualLayout>
          <c:xMode val="edge"/>
          <c:yMode val="edge"/>
          <c:x val="0.16621817009716297"/>
          <c:y val="2.6755852842809402E-2"/>
        </c:manualLayout>
      </c:layout>
      <c:overlay val="0"/>
    </c:title>
    <c:autoTitleDeleted val="0"/>
    <c:plotArea>
      <c:layout>
        <c:manualLayout>
          <c:layoutTarget val="inner"/>
          <c:xMode val="edge"/>
          <c:yMode val="edge"/>
          <c:x val="0.30503456073838731"/>
          <c:y val="0.20948182480534441"/>
          <c:w val="0.33747725284339458"/>
          <c:h val="0.56246208807229581"/>
        </c:manualLayout>
      </c:layout>
      <c:pieChart>
        <c:varyColors val="1"/>
        <c:ser>
          <c:idx val="0"/>
          <c:order val="0"/>
          <c:explosion val="25"/>
          <c:dLbls>
            <c:dLbl>
              <c:idx val="2"/>
              <c:delete val="1"/>
              <c:extLst>
                <c:ext xmlns:c15="http://schemas.microsoft.com/office/drawing/2012/chart" uri="{CE6537A1-D6FC-4f65-9D91-7224C49458BB}"/>
                <c:ext xmlns:c16="http://schemas.microsoft.com/office/drawing/2014/chart" uri="{C3380CC4-5D6E-409C-BE32-E72D297353CC}">
                  <c16:uniqueId val="{00000000-8EFF-43A6-A2A9-815EC951266D}"/>
                </c:ext>
              </c:extLst>
            </c:dLbl>
            <c:dLbl>
              <c:idx val="3"/>
              <c:layout>
                <c:manualLayout>
                  <c:x val="5.9779077322937114E-2"/>
                  <c:y val="2.675585284280940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EFF-43A6-A2A9-815EC951266D}"/>
                </c:ext>
              </c:extLst>
            </c:dLbl>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extLst>
          </c:dLbls>
          <c:cat>
            <c:strRef>
              <c:f>'Figure 7'!$A$3:$A$6</c:f>
              <c:strCache>
                <c:ptCount val="4"/>
                <c:pt idx="0">
                  <c:v>Upto one week</c:v>
                </c:pt>
                <c:pt idx="1">
                  <c:v>More than one week and upto one month</c:v>
                </c:pt>
                <c:pt idx="2">
                  <c:v>More than one month and upto 3 months</c:v>
                </c:pt>
                <c:pt idx="3">
                  <c:v>More than three months and upto 12 months</c:v>
                </c:pt>
              </c:strCache>
            </c:strRef>
          </c:cat>
          <c:val>
            <c:numRef>
              <c:f>'Figure 7'!$C$3:$C$6</c:f>
              <c:numCache>
                <c:formatCode>0.00%</c:formatCode>
                <c:ptCount val="4"/>
                <c:pt idx="0">
                  <c:v>0.54216867469879515</c:v>
                </c:pt>
                <c:pt idx="1">
                  <c:v>0.43373493975903615</c:v>
                </c:pt>
                <c:pt idx="2">
                  <c:v>2.4096385542168676E-2</c:v>
                </c:pt>
                <c:pt idx="3">
                  <c:v>0</c:v>
                </c:pt>
              </c:numCache>
            </c:numRef>
          </c:val>
          <c:extLst>
            <c:ext xmlns:c16="http://schemas.microsoft.com/office/drawing/2014/chart" uri="{C3380CC4-5D6E-409C-BE32-E72D297353CC}">
              <c16:uniqueId val="{00000002-8EFF-43A6-A2A9-815EC951266D}"/>
            </c:ext>
          </c:extLst>
        </c:ser>
        <c:dLbls>
          <c:showLegendKey val="0"/>
          <c:showVal val="0"/>
          <c:showCatName val="0"/>
          <c:showSerName val="0"/>
          <c:showPercent val="1"/>
          <c:showBubbleSize val="0"/>
          <c:showLeaderLines val="0"/>
        </c:dLbls>
        <c:firstSliceAng val="0"/>
      </c:pieChart>
    </c:plotArea>
    <c:legend>
      <c:legendPos val="b"/>
      <c:legendEntry>
        <c:idx val="2"/>
        <c:delete val="1"/>
      </c:legendEntry>
      <c:overlay val="0"/>
    </c:legend>
    <c:plotVisOnly val="1"/>
    <c:dispBlanksAs val="zero"/>
    <c:showDLblsOverMax val="0"/>
  </c:chart>
  <c:spPr>
    <a:solidFill>
      <a:schemeClr val="bg2">
        <a:lumMod val="75000"/>
      </a:schemeClr>
    </a:solidFill>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IN" sz="1200"/>
            </a:pPr>
            <a:r>
              <a:rPr lang="en-IN" sz="1200">
                <a:latin typeface="Times New Roman" pitchFamily="18" charset="0"/>
                <a:cs typeface="Times New Roman" pitchFamily="18" charset="0"/>
              </a:rPr>
              <a:t>Figure-8: </a:t>
            </a:r>
            <a:r>
              <a:rPr lang="en-IN" sz="1200" b="1" i="0" u="none" strike="noStrike" baseline="0">
                <a:latin typeface="Times New Roman" pitchFamily="18" charset="0"/>
                <a:cs typeface="Times New Roman" pitchFamily="18" charset="0"/>
              </a:rPr>
              <a:t>Forward Curve based on Prices of Bilateral Contracts</a:t>
            </a:r>
            <a:endParaRPr lang="en-IN" sz="1200">
              <a:latin typeface="Times New Roman" pitchFamily="18" charset="0"/>
              <a:cs typeface="Times New Roman" pitchFamily="18" charset="0"/>
            </a:endParaRPr>
          </a:p>
        </c:rich>
      </c:tx>
      <c:overlay val="0"/>
    </c:title>
    <c:autoTitleDeleted val="0"/>
    <c:plotArea>
      <c:layout>
        <c:manualLayout>
          <c:layoutTarget val="inner"/>
          <c:xMode val="edge"/>
          <c:yMode val="edge"/>
          <c:x val="0.12287311427916052"/>
          <c:y val="0.12632221806471317"/>
          <c:w val="0.83120879657106883"/>
          <c:h val="0.49200547596011107"/>
        </c:manualLayout>
      </c:layout>
      <c:lineChart>
        <c:grouping val="standard"/>
        <c:varyColors val="0"/>
        <c:ser>
          <c:idx val="0"/>
          <c:order val="0"/>
          <c:tx>
            <c:v>Forward Curve in March 2019</c:v>
          </c:tx>
          <c:spPr>
            <a:ln w="57150" cmpd="sng">
              <a:solidFill>
                <a:schemeClr val="tx1"/>
              </a:solidFill>
              <a:prstDash val="solid"/>
            </a:ln>
          </c:spPr>
          <c:marker>
            <c:symbol val="none"/>
          </c:marker>
          <c:cat>
            <c:numRef>
              <c:f>[1]Graph!$A$1006:$A$1127</c:f>
              <c:numCache>
                <c:formatCode>General</c:formatCode>
                <c:ptCount val="122"/>
                <c:pt idx="0">
                  <c:v>43556</c:v>
                </c:pt>
                <c:pt idx="1">
                  <c:v>43557</c:v>
                </c:pt>
                <c:pt idx="2">
                  <c:v>43558</c:v>
                </c:pt>
                <c:pt idx="3">
                  <c:v>43559</c:v>
                </c:pt>
                <c:pt idx="4">
                  <c:v>43560</c:v>
                </c:pt>
                <c:pt idx="5">
                  <c:v>43561</c:v>
                </c:pt>
                <c:pt idx="6">
                  <c:v>43562</c:v>
                </c:pt>
                <c:pt idx="7">
                  <c:v>43563</c:v>
                </c:pt>
                <c:pt idx="8">
                  <c:v>43564</c:v>
                </c:pt>
                <c:pt idx="9">
                  <c:v>43565</c:v>
                </c:pt>
                <c:pt idx="10">
                  <c:v>43566</c:v>
                </c:pt>
                <c:pt idx="11">
                  <c:v>43567</c:v>
                </c:pt>
                <c:pt idx="12">
                  <c:v>43568</c:v>
                </c:pt>
                <c:pt idx="13">
                  <c:v>43569</c:v>
                </c:pt>
                <c:pt idx="14">
                  <c:v>43570</c:v>
                </c:pt>
                <c:pt idx="15">
                  <c:v>43571</c:v>
                </c:pt>
                <c:pt idx="16">
                  <c:v>43572</c:v>
                </c:pt>
                <c:pt idx="17">
                  <c:v>43573</c:v>
                </c:pt>
                <c:pt idx="18">
                  <c:v>43574</c:v>
                </c:pt>
                <c:pt idx="19">
                  <c:v>43575</c:v>
                </c:pt>
                <c:pt idx="20">
                  <c:v>43576</c:v>
                </c:pt>
                <c:pt idx="21">
                  <c:v>43577</c:v>
                </c:pt>
                <c:pt idx="22">
                  <c:v>43578</c:v>
                </c:pt>
                <c:pt idx="23">
                  <c:v>43579</c:v>
                </c:pt>
                <c:pt idx="24">
                  <c:v>43580</c:v>
                </c:pt>
                <c:pt idx="25">
                  <c:v>43581</c:v>
                </c:pt>
                <c:pt idx="26">
                  <c:v>43582</c:v>
                </c:pt>
                <c:pt idx="27">
                  <c:v>43583</c:v>
                </c:pt>
                <c:pt idx="28">
                  <c:v>43584</c:v>
                </c:pt>
                <c:pt idx="29">
                  <c:v>43585</c:v>
                </c:pt>
                <c:pt idx="30">
                  <c:v>43586</c:v>
                </c:pt>
                <c:pt idx="31">
                  <c:v>43587</c:v>
                </c:pt>
                <c:pt idx="32">
                  <c:v>43588</c:v>
                </c:pt>
                <c:pt idx="33">
                  <c:v>43589</c:v>
                </c:pt>
                <c:pt idx="34">
                  <c:v>43590</c:v>
                </c:pt>
                <c:pt idx="35">
                  <c:v>43591</c:v>
                </c:pt>
                <c:pt idx="36">
                  <c:v>43592</c:v>
                </c:pt>
                <c:pt idx="37">
                  <c:v>43593</c:v>
                </c:pt>
                <c:pt idx="38">
                  <c:v>43594</c:v>
                </c:pt>
                <c:pt idx="39">
                  <c:v>43595</c:v>
                </c:pt>
                <c:pt idx="40">
                  <c:v>43596</c:v>
                </c:pt>
                <c:pt idx="41">
                  <c:v>43597</c:v>
                </c:pt>
                <c:pt idx="42">
                  <c:v>43598</c:v>
                </c:pt>
                <c:pt idx="43">
                  <c:v>43599</c:v>
                </c:pt>
                <c:pt idx="44">
                  <c:v>43600</c:v>
                </c:pt>
                <c:pt idx="45">
                  <c:v>43601</c:v>
                </c:pt>
                <c:pt idx="46">
                  <c:v>43602</c:v>
                </c:pt>
                <c:pt idx="47">
                  <c:v>43603</c:v>
                </c:pt>
                <c:pt idx="48">
                  <c:v>43604</c:v>
                </c:pt>
                <c:pt idx="49">
                  <c:v>43605</c:v>
                </c:pt>
                <c:pt idx="50">
                  <c:v>43606</c:v>
                </c:pt>
                <c:pt idx="51">
                  <c:v>43607</c:v>
                </c:pt>
                <c:pt idx="52">
                  <c:v>43608</c:v>
                </c:pt>
                <c:pt idx="53">
                  <c:v>43609</c:v>
                </c:pt>
                <c:pt idx="54">
                  <c:v>43610</c:v>
                </c:pt>
                <c:pt idx="55">
                  <c:v>43611</c:v>
                </c:pt>
                <c:pt idx="56">
                  <c:v>43612</c:v>
                </c:pt>
                <c:pt idx="57">
                  <c:v>43613</c:v>
                </c:pt>
                <c:pt idx="58">
                  <c:v>43614</c:v>
                </c:pt>
                <c:pt idx="59">
                  <c:v>43615</c:v>
                </c:pt>
                <c:pt idx="60">
                  <c:v>43616</c:v>
                </c:pt>
                <c:pt idx="61">
                  <c:v>43617</c:v>
                </c:pt>
                <c:pt idx="62">
                  <c:v>43618</c:v>
                </c:pt>
                <c:pt idx="63">
                  <c:v>43619</c:v>
                </c:pt>
                <c:pt idx="64">
                  <c:v>43620</c:v>
                </c:pt>
                <c:pt idx="65">
                  <c:v>43621</c:v>
                </c:pt>
                <c:pt idx="66">
                  <c:v>43622</c:v>
                </c:pt>
                <c:pt idx="67">
                  <c:v>43623</c:v>
                </c:pt>
                <c:pt idx="68">
                  <c:v>43624</c:v>
                </c:pt>
                <c:pt idx="69">
                  <c:v>43625</c:v>
                </c:pt>
                <c:pt idx="70">
                  <c:v>43626</c:v>
                </c:pt>
                <c:pt idx="71">
                  <c:v>43627</c:v>
                </c:pt>
                <c:pt idx="72">
                  <c:v>43628</c:v>
                </c:pt>
                <c:pt idx="73">
                  <c:v>43629</c:v>
                </c:pt>
                <c:pt idx="74">
                  <c:v>43630</c:v>
                </c:pt>
                <c:pt idx="75">
                  <c:v>43631</c:v>
                </c:pt>
                <c:pt idx="76">
                  <c:v>43632</c:v>
                </c:pt>
                <c:pt idx="77">
                  <c:v>43633</c:v>
                </c:pt>
                <c:pt idx="78">
                  <c:v>43634</c:v>
                </c:pt>
                <c:pt idx="79">
                  <c:v>43635</c:v>
                </c:pt>
                <c:pt idx="80">
                  <c:v>43636</c:v>
                </c:pt>
                <c:pt idx="81">
                  <c:v>43637</c:v>
                </c:pt>
                <c:pt idx="82">
                  <c:v>43638</c:v>
                </c:pt>
                <c:pt idx="83">
                  <c:v>43639</c:v>
                </c:pt>
                <c:pt idx="84">
                  <c:v>43640</c:v>
                </c:pt>
                <c:pt idx="85">
                  <c:v>43641</c:v>
                </c:pt>
                <c:pt idx="86">
                  <c:v>43642</c:v>
                </c:pt>
                <c:pt idx="87">
                  <c:v>43643</c:v>
                </c:pt>
                <c:pt idx="88">
                  <c:v>43644</c:v>
                </c:pt>
                <c:pt idx="89">
                  <c:v>43645</c:v>
                </c:pt>
                <c:pt idx="90">
                  <c:v>43646</c:v>
                </c:pt>
                <c:pt idx="91">
                  <c:v>43647</c:v>
                </c:pt>
                <c:pt idx="92">
                  <c:v>43648</c:v>
                </c:pt>
                <c:pt idx="93">
                  <c:v>43649</c:v>
                </c:pt>
                <c:pt idx="94">
                  <c:v>43650</c:v>
                </c:pt>
                <c:pt idx="95">
                  <c:v>43651</c:v>
                </c:pt>
                <c:pt idx="96">
                  <c:v>43652</c:v>
                </c:pt>
                <c:pt idx="97">
                  <c:v>43653</c:v>
                </c:pt>
                <c:pt idx="98">
                  <c:v>43654</c:v>
                </c:pt>
                <c:pt idx="99">
                  <c:v>43655</c:v>
                </c:pt>
                <c:pt idx="100">
                  <c:v>43656</c:v>
                </c:pt>
                <c:pt idx="101">
                  <c:v>43657</c:v>
                </c:pt>
                <c:pt idx="102">
                  <c:v>43658</c:v>
                </c:pt>
                <c:pt idx="103">
                  <c:v>43659</c:v>
                </c:pt>
                <c:pt idx="104">
                  <c:v>43660</c:v>
                </c:pt>
                <c:pt idx="105">
                  <c:v>43661</c:v>
                </c:pt>
                <c:pt idx="106">
                  <c:v>43662</c:v>
                </c:pt>
                <c:pt idx="107">
                  <c:v>43663</c:v>
                </c:pt>
                <c:pt idx="108">
                  <c:v>43664</c:v>
                </c:pt>
                <c:pt idx="109">
                  <c:v>43665</c:v>
                </c:pt>
                <c:pt idx="110">
                  <c:v>43666</c:v>
                </c:pt>
                <c:pt idx="111">
                  <c:v>43667</c:v>
                </c:pt>
                <c:pt idx="112">
                  <c:v>43668</c:v>
                </c:pt>
                <c:pt idx="113">
                  <c:v>43669</c:v>
                </c:pt>
                <c:pt idx="114">
                  <c:v>43670</c:v>
                </c:pt>
                <c:pt idx="115">
                  <c:v>43671</c:v>
                </c:pt>
                <c:pt idx="116">
                  <c:v>43672</c:v>
                </c:pt>
                <c:pt idx="117">
                  <c:v>43673</c:v>
                </c:pt>
                <c:pt idx="118">
                  <c:v>43674</c:v>
                </c:pt>
                <c:pt idx="119">
                  <c:v>43675</c:v>
                </c:pt>
                <c:pt idx="120">
                  <c:v>43676</c:v>
                </c:pt>
                <c:pt idx="121">
                  <c:v>43677</c:v>
                </c:pt>
              </c:numCache>
            </c:numRef>
          </c:cat>
          <c:val>
            <c:numRef>
              <c:f>[1]Graph!$B$1006:$B$1127</c:f>
              <c:numCache>
                <c:formatCode>General</c:formatCode>
                <c:ptCount val="122"/>
                <c:pt idx="0">
                  <c:v>5.0244915268280481</c:v>
                </c:pt>
                <c:pt idx="1">
                  <c:v>4.9591230080007183</c:v>
                </c:pt>
                <c:pt idx="2">
                  <c:v>4.9303598257813483</c:v>
                </c:pt>
                <c:pt idx="3">
                  <c:v>4.8962801374247835</c:v>
                </c:pt>
                <c:pt idx="4">
                  <c:v>4.8957697699555771</c:v>
                </c:pt>
                <c:pt idx="5">
                  <c:v>4.8951931000331852</c:v>
                </c:pt>
                <c:pt idx="6">
                  <c:v>4.8832437774790813</c:v>
                </c:pt>
                <c:pt idx="7">
                  <c:v>4.899527625907429</c:v>
                </c:pt>
                <c:pt idx="8">
                  <c:v>4.899399867604167</c:v>
                </c:pt>
                <c:pt idx="9">
                  <c:v>4.9030495431436716</c:v>
                </c:pt>
                <c:pt idx="10">
                  <c:v>4.899909632143026</c:v>
                </c:pt>
                <c:pt idx="11">
                  <c:v>4.8950131666160788</c:v>
                </c:pt>
                <c:pt idx="12">
                  <c:v>4.8967076116015367</c:v>
                </c:pt>
                <c:pt idx="13">
                  <c:v>4.8966903883920194</c:v>
                </c:pt>
                <c:pt idx="14">
                  <c:v>4.8978920249839444</c:v>
                </c:pt>
                <c:pt idx="15">
                  <c:v>4.8977264517401773</c:v>
                </c:pt>
                <c:pt idx="16">
                  <c:v>4.898103655327172</c:v>
                </c:pt>
                <c:pt idx="17">
                  <c:v>4.89631749580054</c:v>
                </c:pt>
                <c:pt idx="18">
                  <c:v>4.8978044890820325</c:v>
                </c:pt>
                <c:pt idx="19">
                  <c:v>4.8979662464697791</c:v>
                </c:pt>
                <c:pt idx="20">
                  <c:v>4.893095889198146</c:v>
                </c:pt>
                <c:pt idx="21">
                  <c:v>4.8963301756687168</c:v>
                </c:pt>
                <c:pt idx="22">
                  <c:v>4.8966585752732037</c:v>
                </c:pt>
                <c:pt idx="23">
                  <c:v>4.8887428049789703</c:v>
                </c:pt>
                <c:pt idx="24">
                  <c:v>4.8877157450751483</c:v>
                </c:pt>
                <c:pt idx="25">
                  <c:v>4.8585578303164798</c:v>
                </c:pt>
                <c:pt idx="26">
                  <c:v>4.8950322246547664</c:v>
                </c:pt>
                <c:pt idx="27">
                  <c:v>4.8927518272906774</c:v>
                </c:pt>
                <c:pt idx="28">
                  <c:v>4.8940815827678552</c:v>
                </c:pt>
                <c:pt idx="29">
                  <c:v>4.907557781820298</c:v>
                </c:pt>
                <c:pt idx="30">
                  <c:v>4.680501286252837</c:v>
                </c:pt>
                <c:pt idx="31">
                  <c:v>4.4702894838216549</c:v>
                </c:pt>
                <c:pt idx="32">
                  <c:v>4.4841789044691254</c:v>
                </c:pt>
                <c:pt idx="33">
                  <c:v>4.4797741381661087</c:v>
                </c:pt>
                <c:pt idx="34">
                  <c:v>4.4797741381661087</c:v>
                </c:pt>
                <c:pt idx="35">
                  <c:v>4.4830474247634386</c:v>
                </c:pt>
                <c:pt idx="36">
                  <c:v>4.4830474247634386</c:v>
                </c:pt>
                <c:pt idx="37">
                  <c:v>4.4830474247634386</c:v>
                </c:pt>
                <c:pt idx="38">
                  <c:v>4.4830474247634386</c:v>
                </c:pt>
                <c:pt idx="39">
                  <c:v>4.4830474247634386</c:v>
                </c:pt>
                <c:pt idx="40">
                  <c:v>4.4807607826365405</c:v>
                </c:pt>
                <c:pt idx="41">
                  <c:v>4.4830474247634386</c:v>
                </c:pt>
                <c:pt idx="42">
                  <c:v>4.4830474247634386</c:v>
                </c:pt>
                <c:pt idx="43">
                  <c:v>4.4830474247634386</c:v>
                </c:pt>
                <c:pt idx="44">
                  <c:v>4.4829233162946664</c:v>
                </c:pt>
                <c:pt idx="45">
                  <c:v>4.4827481506178462</c:v>
                </c:pt>
                <c:pt idx="46">
                  <c:v>4.4724301878585733</c:v>
                </c:pt>
                <c:pt idx="47">
                  <c:v>4.4612946008780243</c:v>
                </c:pt>
                <c:pt idx="48">
                  <c:v>4.4724301878585733</c:v>
                </c:pt>
                <c:pt idx="49">
                  <c:v>4.4724301878585733</c:v>
                </c:pt>
                <c:pt idx="50">
                  <c:v>4.4724301878585733</c:v>
                </c:pt>
                <c:pt idx="51">
                  <c:v>4.4725523131767941</c:v>
                </c:pt>
                <c:pt idx="52">
                  <c:v>4.4727750807159889</c:v>
                </c:pt>
                <c:pt idx="53">
                  <c:v>4.4727750807159889</c:v>
                </c:pt>
                <c:pt idx="54">
                  <c:v>4.4731623823852411</c:v>
                </c:pt>
                <c:pt idx="55">
                  <c:v>4.4727750807159889</c:v>
                </c:pt>
                <c:pt idx="56">
                  <c:v>4.4727750807159889</c:v>
                </c:pt>
                <c:pt idx="57">
                  <c:v>4.5391749829650241</c:v>
                </c:pt>
                <c:pt idx="58">
                  <c:v>4.539003326842221</c:v>
                </c:pt>
                <c:pt idx="59">
                  <c:v>4.5391749829650241</c:v>
                </c:pt>
                <c:pt idx="60">
                  <c:v>4.5391749829650241</c:v>
                </c:pt>
                <c:pt idx="61">
                  <c:v>3.7557164547670503</c:v>
                </c:pt>
                <c:pt idx="62">
                  <c:v>3.9552635794091864</c:v>
                </c:pt>
                <c:pt idx="63">
                  <c:v>3.96074040529829</c:v>
                </c:pt>
                <c:pt idx="64">
                  <c:v>3.96074040529829</c:v>
                </c:pt>
                <c:pt idx="65">
                  <c:v>3.8022309895634949</c:v>
                </c:pt>
                <c:pt idx="66">
                  <c:v>3.6522363739798385</c:v>
                </c:pt>
                <c:pt idx="67">
                  <c:v>3.7766563311431831</c:v>
                </c:pt>
                <c:pt idx="68">
                  <c:v>3.7775165763200604</c:v>
                </c:pt>
                <c:pt idx="69">
                  <c:v>3.7766563311431831</c:v>
                </c:pt>
                <c:pt idx="70">
                  <c:v>3.7766563311431831</c:v>
                </c:pt>
                <c:pt idx="71">
                  <c:v>3.8808212748896485</c:v>
                </c:pt>
                <c:pt idx="72">
                  <c:v>3.8808212748896485</c:v>
                </c:pt>
                <c:pt idx="73">
                  <c:v>3.8808212748896485</c:v>
                </c:pt>
                <c:pt idx="74">
                  <c:v>3.8808212748896485</c:v>
                </c:pt>
                <c:pt idx="75">
                  <c:v>3.8808212748896485</c:v>
                </c:pt>
                <c:pt idx="76">
                  <c:v>3.8808212748896485</c:v>
                </c:pt>
                <c:pt idx="77">
                  <c:v>3.7359907911950225</c:v>
                </c:pt>
                <c:pt idx="78">
                  <c:v>3.7447887623152671</c:v>
                </c:pt>
                <c:pt idx="79">
                  <c:v>3.7404730391403431</c:v>
                </c:pt>
                <c:pt idx="80">
                  <c:v>3.7506148474402448</c:v>
                </c:pt>
                <c:pt idx="81">
                  <c:v>3.7451842787990954</c:v>
                </c:pt>
                <c:pt idx="82">
                  <c:v>3.7561684173295884</c:v>
                </c:pt>
                <c:pt idx="83">
                  <c:v>3.7565399081216606</c:v>
                </c:pt>
                <c:pt idx="84">
                  <c:v>3.7527233495776802</c:v>
                </c:pt>
                <c:pt idx="85">
                  <c:v>3.752964387083666</c:v>
                </c:pt>
                <c:pt idx="86">
                  <c:v>3.7529056455550243</c:v>
                </c:pt>
                <c:pt idx="87">
                  <c:v>3.7528278251831049</c:v>
                </c:pt>
                <c:pt idx="88">
                  <c:v>3.7528526961145845</c:v>
                </c:pt>
                <c:pt idx="89">
                  <c:v>3.7436327421657447</c:v>
                </c:pt>
                <c:pt idx="90">
                  <c:v>3.7525823565587784</c:v>
                </c:pt>
                <c:pt idx="91">
                  <c:v>3.4540270361934398</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numCache>
            </c:numRef>
          </c:val>
          <c:smooth val="0"/>
          <c:extLst>
            <c:ext xmlns:c16="http://schemas.microsoft.com/office/drawing/2014/chart" uri="{C3380CC4-5D6E-409C-BE32-E72D297353CC}">
              <c16:uniqueId val="{00000000-F4A3-46F0-B475-BF50BF428F04}"/>
            </c:ext>
          </c:extLst>
        </c:ser>
        <c:ser>
          <c:idx val="1"/>
          <c:order val="1"/>
          <c:tx>
            <c:v>Forward Curve in April 2019</c:v>
          </c:tx>
          <c:spPr>
            <a:ln>
              <a:solidFill>
                <a:srgbClr val="FF0000"/>
              </a:solidFill>
            </a:ln>
          </c:spPr>
          <c:marker>
            <c:symbol val="none"/>
          </c:marker>
          <c:cat>
            <c:numRef>
              <c:f>[1]Graph!$A$1006:$A$1127</c:f>
              <c:numCache>
                <c:formatCode>General</c:formatCode>
                <c:ptCount val="122"/>
                <c:pt idx="0">
                  <c:v>43556</c:v>
                </c:pt>
                <c:pt idx="1">
                  <c:v>43557</c:v>
                </c:pt>
                <c:pt idx="2">
                  <c:v>43558</c:v>
                </c:pt>
                <c:pt idx="3">
                  <c:v>43559</c:v>
                </c:pt>
                <c:pt idx="4">
                  <c:v>43560</c:v>
                </c:pt>
                <c:pt idx="5">
                  <c:v>43561</c:v>
                </c:pt>
                <c:pt idx="6">
                  <c:v>43562</c:v>
                </c:pt>
                <c:pt idx="7">
                  <c:v>43563</c:v>
                </c:pt>
                <c:pt idx="8">
                  <c:v>43564</c:v>
                </c:pt>
                <c:pt idx="9">
                  <c:v>43565</c:v>
                </c:pt>
                <c:pt idx="10">
                  <c:v>43566</c:v>
                </c:pt>
                <c:pt idx="11">
                  <c:v>43567</c:v>
                </c:pt>
                <c:pt idx="12">
                  <c:v>43568</c:v>
                </c:pt>
                <c:pt idx="13">
                  <c:v>43569</c:v>
                </c:pt>
                <c:pt idx="14">
                  <c:v>43570</c:v>
                </c:pt>
                <c:pt idx="15">
                  <c:v>43571</c:v>
                </c:pt>
                <c:pt idx="16">
                  <c:v>43572</c:v>
                </c:pt>
                <c:pt idx="17">
                  <c:v>43573</c:v>
                </c:pt>
                <c:pt idx="18">
                  <c:v>43574</c:v>
                </c:pt>
                <c:pt idx="19">
                  <c:v>43575</c:v>
                </c:pt>
                <c:pt idx="20">
                  <c:v>43576</c:v>
                </c:pt>
                <c:pt idx="21">
                  <c:v>43577</c:v>
                </c:pt>
                <c:pt idx="22">
                  <c:v>43578</c:v>
                </c:pt>
                <c:pt idx="23">
                  <c:v>43579</c:v>
                </c:pt>
                <c:pt idx="24">
                  <c:v>43580</c:v>
                </c:pt>
                <c:pt idx="25">
                  <c:v>43581</c:v>
                </c:pt>
                <c:pt idx="26">
                  <c:v>43582</c:v>
                </c:pt>
                <c:pt idx="27">
                  <c:v>43583</c:v>
                </c:pt>
                <c:pt idx="28">
                  <c:v>43584</c:v>
                </c:pt>
                <c:pt idx="29">
                  <c:v>43585</c:v>
                </c:pt>
                <c:pt idx="30">
                  <c:v>43586</c:v>
                </c:pt>
                <c:pt idx="31">
                  <c:v>43587</c:v>
                </c:pt>
                <c:pt idx="32">
                  <c:v>43588</c:v>
                </c:pt>
                <c:pt idx="33">
                  <c:v>43589</c:v>
                </c:pt>
                <c:pt idx="34">
                  <c:v>43590</c:v>
                </c:pt>
                <c:pt idx="35">
                  <c:v>43591</c:v>
                </c:pt>
                <c:pt idx="36">
                  <c:v>43592</c:v>
                </c:pt>
                <c:pt idx="37">
                  <c:v>43593</c:v>
                </c:pt>
                <c:pt idx="38">
                  <c:v>43594</c:v>
                </c:pt>
                <c:pt idx="39">
                  <c:v>43595</c:v>
                </c:pt>
                <c:pt idx="40">
                  <c:v>43596</c:v>
                </c:pt>
                <c:pt idx="41">
                  <c:v>43597</c:v>
                </c:pt>
                <c:pt idx="42">
                  <c:v>43598</c:v>
                </c:pt>
                <c:pt idx="43">
                  <c:v>43599</c:v>
                </c:pt>
                <c:pt idx="44">
                  <c:v>43600</c:v>
                </c:pt>
                <c:pt idx="45">
                  <c:v>43601</c:v>
                </c:pt>
                <c:pt idx="46">
                  <c:v>43602</c:v>
                </c:pt>
                <c:pt idx="47">
                  <c:v>43603</c:v>
                </c:pt>
                <c:pt idx="48">
                  <c:v>43604</c:v>
                </c:pt>
                <c:pt idx="49">
                  <c:v>43605</c:v>
                </c:pt>
                <c:pt idx="50">
                  <c:v>43606</c:v>
                </c:pt>
                <c:pt idx="51">
                  <c:v>43607</c:v>
                </c:pt>
                <c:pt idx="52">
                  <c:v>43608</c:v>
                </c:pt>
                <c:pt idx="53">
                  <c:v>43609</c:v>
                </c:pt>
                <c:pt idx="54">
                  <c:v>43610</c:v>
                </c:pt>
                <c:pt idx="55">
                  <c:v>43611</c:v>
                </c:pt>
                <c:pt idx="56">
                  <c:v>43612</c:v>
                </c:pt>
                <c:pt idx="57">
                  <c:v>43613</c:v>
                </c:pt>
                <c:pt idx="58">
                  <c:v>43614</c:v>
                </c:pt>
                <c:pt idx="59">
                  <c:v>43615</c:v>
                </c:pt>
                <c:pt idx="60">
                  <c:v>43616</c:v>
                </c:pt>
                <c:pt idx="61">
                  <c:v>43617</c:v>
                </c:pt>
                <c:pt idx="62">
                  <c:v>43618</c:v>
                </c:pt>
                <c:pt idx="63">
                  <c:v>43619</c:v>
                </c:pt>
                <c:pt idx="64">
                  <c:v>43620</c:v>
                </c:pt>
                <c:pt idx="65">
                  <c:v>43621</c:v>
                </c:pt>
                <c:pt idx="66">
                  <c:v>43622</c:v>
                </c:pt>
                <c:pt idx="67">
                  <c:v>43623</c:v>
                </c:pt>
                <c:pt idx="68">
                  <c:v>43624</c:v>
                </c:pt>
                <c:pt idx="69">
                  <c:v>43625</c:v>
                </c:pt>
                <c:pt idx="70">
                  <c:v>43626</c:v>
                </c:pt>
                <c:pt idx="71">
                  <c:v>43627</c:v>
                </c:pt>
                <c:pt idx="72">
                  <c:v>43628</c:v>
                </c:pt>
                <c:pt idx="73">
                  <c:v>43629</c:v>
                </c:pt>
                <c:pt idx="74">
                  <c:v>43630</c:v>
                </c:pt>
                <c:pt idx="75">
                  <c:v>43631</c:v>
                </c:pt>
                <c:pt idx="76">
                  <c:v>43632</c:v>
                </c:pt>
                <c:pt idx="77">
                  <c:v>43633</c:v>
                </c:pt>
                <c:pt idx="78">
                  <c:v>43634</c:v>
                </c:pt>
                <c:pt idx="79">
                  <c:v>43635</c:v>
                </c:pt>
                <c:pt idx="80">
                  <c:v>43636</c:v>
                </c:pt>
                <c:pt idx="81">
                  <c:v>43637</c:v>
                </c:pt>
                <c:pt idx="82">
                  <c:v>43638</c:v>
                </c:pt>
                <c:pt idx="83">
                  <c:v>43639</c:v>
                </c:pt>
                <c:pt idx="84">
                  <c:v>43640</c:v>
                </c:pt>
                <c:pt idx="85">
                  <c:v>43641</c:v>
                </c:pt>
                <c:pt idx="86">
                  <c:v>43642</c:v>
                </c:pt>
                <c:pt idx="87">
                  <c:v>43643</c:v>
                </c:pt>
                <c:pt idx="88">
                  <c:v>43644</c:v>
                </c:pt>
                <c:pt idx="89">
                  <c:v>43645</c:v>
                </c:pt>
                <c:pt idx="90">
                  <c:v>43646</c:v>
                </c:pt>
                <c:pt idx="91">
                  <c:v>43647</c:v>
                </c:pt>
                <c:pt idx="92">
                  <c:v>43648</c:v>
                </c:pt>
                <c:pt idx="93">
                  <c:v>43649</c:v>
                </c:pt>
                <c:pt idx="94">
                  <c:v>43650</c:v>
                </c:pt>
                <c:pt idx="95">
                  <c:v>43651</c:v>
                </c:pt>
                <c:pt idx="96">
                  <c:v>43652</c:v>
                </c:pt>
                <c:pt idx="97">
                  <c:v>43653</c:v>
                </c:pt>
                <c:pt idx="98">
                  <c:v>43654</c:v>
                </c:pt>
                <c:pt idx="99">
                  <c:v>43655</c:v>
                </c:pt>
                <c:pt idx="100">
                  <c:v>43656</c:v>
                </c:pt>
                <c:pt idx="101">
                  <c:v>43657</c:v>
                </c:pt>
                <c:pt idx="102">
                  <c:v>43658</c:v>
                </c:pt>
                <c:pt idx="103">
                  <c:v>43659</c:v>
                </c:pt>
                <c:pt idx="104">
                  <c:v>43660</c:v>
                </c:pt>
                <c:pt idx="105">
                  <c:v>43661</c:v>
                </c:pt>
                <c:pt idx="106">
                  <c:v>43662</c:v>
                </c:pt>
                <c:pt idx="107">
                  <c:v>43663</c:v>
                </c:pt>
                <c:pt idx="108">
                  <c:v>43664</c:v>
                </c:pt>
                <c:pt idx="109">
                  <c:v>43665</c:v>
                </c:pt>
                <c:pt idx="110">
                  <c:v>43666</c:v>
                </c:pt>
                <c:pt idx="111">
                  <c:v>43667</c:v>
                </c:pt>
                <c:pt idx="112">
                  <c:v>43668</c:v>
                </c:pt>
                <c:pt idx="113">
                  <c:v>43669</c:v>
                </c:pt>
                <c:pt idx="114">
                  <c:v>43670</c:v>
                </c:pt>
                <c:pt idx="115">
                  <c:v>43671</c:v>
                </c:pt>
                <c:pt idx="116">
                  <c:v>43672</c:v>
                </c:pt>
                <c:pt idx="117">
                  <c:v>43673</c:v>
                </c:pt>
                <c:pt idx="118">
                  <c:v>43674</c:v>
                </c:pt>
                <c:pt idx="119">
                  <c:v>43675</c:v>
                </c:pt>
                <c:pt idx="120">
                  <c:v>43676</c:v>
                </c:pt>
                <c:pt idx="121">
                  <c:v>43677</c:v>
                </c:pt>
              </c:numCache>
            </c:numRef>
          </c:cat>
          <c:val>
            <c:numRef>
              <c:f>[1]Graph!$C$1006:$C$1127</c:f>
              <c:numCache>
                <c:formatCode>General</c:formatCode>
                <c:ptCount val="122"/>
                <c:pt idx="0">
                  <c:v>5.0244915268280481</c:v>
                </c:pt>
                <c:pt idx="1">
                  <c:v>4.9548219987238635</c:v>
                </c:pt>
                <c:pt idx="2">
                  <c:v>4.9245672671923932</c:v>
                </c:pt>
                <c:pt idx="3">
                  <c:v>4.8906378818214975</c:v>
                </c:pt>
                <c:pt idx="4">
                  <c:v>4.8902488456189079</c:v>
                </c:pt>
                <c:pt idx="5">
                  <c:v>4.8891159190137881</c:v>
                </c:pt>
                <c:pt idx="6">
                  <c:v>4.8814892309033189</c:v>
                </c:pt>
                <c:pt idx="7">
                  <c:v>4.8976674377127161</c:v>
                </c:pt>
                <c:pt idx="8">
                  <c:v>4.8974166893177431</c:v>
                </c:pt>
                <c:pt idx="9">
                  <c:v>4.9006735425670245</c:v>
                </c:pt>
                <c:pt idx="10">
                  <c:v>4.8972625128069502</c:v>
                </c:pt>
                <c:pt idx="11">
                  <c:v>4.8893649462585991</c:v>
                </c:pt>
                <c:pt idx="12">
                  <c:v>4.8899913942468691</c:v>
                </c:pt>
                <c:pt idx="13">
                  <c:v>4.8899580045795652</c:v>
                </c:pt>
                <c:pt idx="14">
                  <c:v>4.8922879452456236</c:v>
                </c:pt>
                <c:pt idx="15">
                  <c:v>4.8919660018539721</c:v>
                </c:pt>
                <c:pt idx="16">
                  <c:v>4.8926997846006532</c:v>
                </c:pt>
                <c:pt idx="17">
                  <c:v>4.8892676631968852</c:v>
                </c:pt>
                <c:pt idx="18">
                  <c:v>4.8921150647363829</c:v>
                </c:pt>
                <c:pt idx="19">
                  <c:v>4.8924305484283526</c:v>
                </c:pt>
                <c:pt idx="20">
                  <c:v>4.8876761419492407</c:v>
                </c:pt>
                <c:pt idx="21">
                  <c:v>4.890423117695712</c:v>
                </c:pt>
                <c:pt idx="22">
                  <c:v>4.8910612454403752</c:v>
                </c:pt>
                <c:pt idx="23">
                  <c:v>4.883642257123868</c:v>
                </c:pt>
                <c:pt idx="24">
                  <c:v>4.8818451367193774</c:v>
                </c:pt>
                <c:pt idx="25">
                  <c:v>4.8535161762418584</c:v>
                </c:pt>
                <c:pt idx="26">
                  <c:v>4.8885465593021102</c:v>
                </c:pt>
                <c:pt idx="27">
                  <c:v>4.8866667950208384</c:v>
                </c:pt>
                <c:pt idx="28">
                  <c:v>4.8880666061812708</c:v>
                </c:pt>
                <c:pt idx="29">
                  <c:v>4.912310885321121</c:v>
                </c:pt>
                <c:pt idx="30">
                  <c:v>4.7171760167147792</c:v>
                </c:pt>
                <c:pt idx="31">
                  <c:v>4.5265769725039817</c:v>
                </c:pt>
                <c:pt idx="32">
                  <c:v>4.5395677283103755</c:v>
                </c:pt>
                <c:pt idx="33">
                  <c:v>4.5354523384881542</c:v>
                </c:pt>
                <c:pt idx="34">
                  <c:v>4.5354523384881542</c:v>
                </c:pt>
                <c:pt idx="35">
                  <c:v>4.538513993773404</c:v>
                </c:pt>
                <c:pt idx="36">
                  <c:v>4.538513993773404</c:v>
                </c:pt>
                <c:pt idx="37">
                  <c:v>4.538513993773404</c:v>
                </c:pt>
                <c:pt idx="38">
                  <c:v>4.538513993773404</c:v>
                </c:pt>
                <c:pt idx="39">
                  <c:v>4.538513993773404</c:v>
                </c:pt>
                <c:pt idx="40">
                  <c:v>4.5363181010554792</c:v>
                </c:pt>
                <c:pt idx="41">
                  <c:v>4.538513993773404</c:v>
                </c:pt>
                <c:pt idx="42">
                  <c:v>4.538513993773404</c:v>
                </c:pt>
                <c:pt idx="43">
                  <c:v>4.538513993773404</c:v>
                </c:pt>
                <c:pt idx="44">
                  <c:v>4.5383985293760869</c:v>
                </c:pt>
                <c:pt idx="45">
                  <c:v>4.538235559003402</c:v>
                </c:pt>
                <c:pt idx="46">
                  <c:v>4.5287508828006642</c:v>
                </c:pt>
                <c:pt idx="47">
                  <c:v>4.5183149520200594</c:v>
                </c:pt>
                <c:pt idx="48">
                  <c:v>4.5287508828006642</c:v>
                </c:pt>
                <c:pt idx="49">
                  <c:v>4.5287508828006642</c:v>
                </c:pt>
                <c:pt idx="50">
                  <c:v>4.5287508828006642</c:v>
                </c:pt>
                <c:pt idx="51">
                  <c:v>4.528864720621673</c:v>
                </c:pt>
                <c:pt idx="52">
                  <c:v>4.5290723638516086</c:v>
                </c:pt>
                <c:pt idx="53">
                  <c:v>4.5290723638516086</c:v>
                </c:pt>
                <c:pt idx="54">
                  <c:v>4.5293310048745994</c:v>
                </c:pt>
                <c:pt idx="55">
                  <c:v>4.5290723638516086</c:v>
                </c:pt>
                <c:pt idx="56">
                  <c:v>4.5290723638516086</c:v>
                </c:pt>
                <c:pt idx="57">
                  <c:v>4.6016626848807602</c:v>
                </c:pt>
                <c:pt idx="58">
                  <c:v>4.6015079963443783</c:v>
                </c:pt>
                <c:pt idx="59">
                  <c:v>4.6016626848807602</c:v>
                </c:pt>
                <c:pt idx="60">
                  <c:v>4.6016626848807602</c:v>
                </c:pt>
                <c:pt idx="61">
                  <c:v>3.9861208472622063</c:v>
                </c:pt>
                <c:pt idx="62">
                  <c:v>4.2678344804221551</c:v>
                </c:pt>
                <c:pt idx="63">
                  <c:v>4.2743930068702332</c:v>
                </c:pt>
                <c:pt idx="64">
                  <c:v>4.2743930068702332</c:v>
                </c:pt>
                <c:pt idx="65">
                  <c:v>4.1137046705756335</c:v>
                </c:pt>
                <c:pt idx="66">
                  <c:v>3.953324903417482</c:v>
                </c:pt>
                <c:pt idx="67">
                  <c:v>4.0866219654315312</c:v>
                </c:pt>
                <c:pt idx="68">
                  <c:v>4.0878427393591421</c:v>
                </c:pt>
                <c:pt idx="69">
                  <c:v>4.0866219654315312</c:v>
                </c:pt>
                <c:pt idx="70">
                  <c:v>4.0866219654315312</c:v>
                </c:pt>
                <c:pt idx="71">
                  <c:v>4.1424769697978858</c:v>
                </c:pt>
                <c:pt idx="72">
                  <c:v>4.1424769697978858</c:v>
                </c:pt>
                <c:pt idx="73">
                  <c:v>4.1424769697978858</c:v>
                </c:pt>
                <c:pt idx="74">
                  <c:v>4.1424769697978858</c:v>
                </c:pt>
                <c:pt idx="75">
                  <c:v>4.1424769697978858</c:v>
                </c:pt>
                <c:pt idx="76">
                  <c:v>4.1424769697978858</c:v>
                </c:pt>
                <c:pt idx="77">
                  <c:v>3.9349356914116109</c:v>
                </c:pt>
                <c:pt idx="78">
                  <c:v>3.9447447013171688</c:v>
                </c:pt>
                <c:pt idx="79">
                  <c:v>3.9393428392579017</c:v>
                </c:pt>
                <c:pt idx="80">
                  <c:v>3.9507834446307339</c:v>
                </c:pt>
                <c:pt idx="81">
                  <c:v>3.9440439725179393</c:v>
                </c:pt>
                <c:pt idx="82">
                  <c:v>3.9596982393069911</c:v>
                </c:pt>
                <c:pt idx="83">
                  <c:v>3.96035354438049</c:v>
                </c:pt>
                <c:pt idx="84">
                  <c:v>3.9536231109913214</c:v>
                </c:pt>
                <c:pt idx="85">
                  <c:v>3.9542702607800564</c:v>
                </c:pt>
                <c:pt idx="86">
                  <c:v>3.954293669848902</c:v>
                </c:pt>
                <c:pt idx="87">
                  <c:v>3.9542601810386153</c:v>
                </c:pt>
                <c:pt idx="88">
                  <c:v>3.9542924795651744</c:v>
                </c:pt>
                <c:pt idx="89">
                  <c:v>3.9413527124203909</c:v>
                </c:pt>
                <c:pt idx="90">
                  <c:v>3.9541025880464002</c:v>
                </c:pt>
                <c:pt idx="91">
                  <c:v>3.5193405084788445</c:v>
                </c:pt>
                <c:pt idx="92">
                  <c:v>4.99</c:v>
                </c:pt>
                <c:pt idx="93">
                  <c:v>4.99</c:v>
                </c:pt>
                <c:pt idx="94">
                  <c:v>4.99</c:v>
                </c:pt>
                <c:pt idx="95">
                  <c:v>4.99</c:v>
                </c:pt>
                <c:pt idx="96">
                  <c:v>4.99</c:v>
                </c:pt>
                <c:pt idx="97">
                  <c:v>4.99</c:v>
                </c:pt>
                <c:pt idx="98">
                  <c:v>4.99</c:v>
                </c:pt>
                <c:pt idx="99">
                  <c:v>4.99</c:v>
                </c:pt>
                <c:pt idx="100">
                  <c:v>4.99</c:v>
                </c:pt>
                <c:pt idx="101">
                  <c:v>4.99</c:v>
                </c:pt>
                <c:pt idx="102">
                  <c:v>4.99</c:v>
                </c:pt>
                <c:pt idx="103">
                  <c:v>4.99</c:v>
                </c:pt>
                <c:pt idx="104">
                  <c:v>4.99</c:v>
                </c:pt>
                <c:pt idx="105">
                  <c:v>4.99</c:v>
                </c:pt>
                <c:pt idx="106">
                  <c:v>4.99</c:v>
                </c:pt>
                <c:pt idx="107">
                  <c:v>4.99</c:v>
                </c:pt>
                <c:pt idx="108">
                  <c:v>4.99</c:v>
                </c:pt>
                <c:pt idx="109">
                  <c:v>4.99</c:v>
                </c:pt>
                <c:pt idx="110">
                  <c:v>4.99</c:v>
                </c:pt>
                <c:pt idx="111">
                  <c:v>4.99</c:v>
                </c:pt>
                <c:pt idx="112">
                  <c:v>4.99</c:v>
                </c:pt>
                <c:pt idx="113">
                  <c:v>4.99</c:v>
                </c:pt>
                <c:pt idx="114">
                  <c:v>4.99</c:v>
                </c:pt>
                <c:pt idx="115">
                  <c:v>4.99</c:v>
                </c:pt>
                <c:pt idx="116">
                  <c:v>4.99</c:v>
                </c:pt>
                <c:pt idx="117">
                  <c:v>4.99</c:v>
                </c:pt>
                <c:pt idx="118">
                  <c:v>4.99</c:v>
                </c:pt>
                <c:pt idx="119">
                  <c:v>4.99</c:v>
                </c:pt>
                <c:pt idx="120">
                  <c:v>4.99</c:v>
                </c:pt>
                <c:pt idx="121">
                  <c:v>4.99</c:v>
                </c:pt>
              </c:numCache>
            </c:numRef>
          </c:val>
          <c:smooth val="0"/>
          <c:extLst>
            <c:ext xmlns:c16="http://schemas.microsoft.com/office/drawing/2014/chart" uri="{C3380CC4-5D6E-409C-BE32-E72D297353CC}">
              <c16:uniqueId val="{00000001-F4A3-46F0-B475-BF50BF428F04}"/>
            </c:ext>
          </c:extLst>
        </c:ser>
        <c:dLbls>
          <c:showLegendKey val="0"/>
          <c:showVal val="0"/>
          <c:showCatName val="0"/>
          <c:showSerName val="0"/>
          <c:showPercent val="0"/>
          <c:showBubbleSize val="0"/>
        </c:dLbls>
        <c:smooth val="0"/>
        <c:axId val="202679808"/>
        <c:axId val="202681728"/>
      </c:lineChart>
      <c:catAx>
        <c:axId val="202679808"/>
        <c:scaling>
          <c:orientation val="minMax"/>
        </c:scaling>
        <c:delete val="0"/>
        <c:axPos val="b"/>
        <c:title>
          <c:tx>
            <c:rich>
              <a:bodyPr/>
              <a:lstStyle/>
              <a:p>
                <a:pPr>
                  <a:defRPr lang="en-IN"/>
                </a:pPr>
                <a:r>
                  <a:rPr lang="en-IN"/>
                  <a:t>Delivery Date</a:t>
                </a:r>
              </a:p>
            </c:rich>
          </c:tx>
          <c:overlay val="0"/>
        </c:title>
        <c:numFmt formatCode="General" sourceLinked="1"/>
        <c:majorTickMark val="out"/>
        <c:minorTickMark val="none"/>
        <c:tickLblPos val="nextTo"/>
        <c:txPr>
          <a:bodyPr/>
          <a:lstStyle/>
          <a:p>
            <a:pPr>
              <a:defRPr lang="en-IN"/>
            </a:pPr>
            <a:endParaRPr lang="en-US"/>
          </a:p>
        </c:txPr>
        <c:crossAx val="202681728"/>
        <c:crosses val="autoZero"/>
        <c:auto val="1"/>
        <c:lblAlgn val="ctr"/>
        <c:lblOffset val="100"/>
        <c:tickLblSkip val="5"/>
        <c:tickMarkSkip val="15"/>
        <c:noMultiLvlLbl val="0"/>
      </c:catAx>
      <c:valAx>
        <c:axId val="202681728"/>
        <c:scaling>
          <c:orientation val="minMax"/>
          <c:min val="2.7"/>
        </c:scaling>
        <c:delete val="0"/>
        <c:axPos val="l"/>
        <c:majorGridlines/>
        <c:title>
          <c:tx>
            <c:rich>
              <a:bodyPr rot="-5400000" vert="horz"/>
              <a:lstStyle/>
              <a:p>
                <a:pPr>
                  <a:defRPr lang="en-IN"/>
                </a:pPr>
                <a:r>
                  <a:rPr lang="en-IN">
                    <a:latin typeface="Arial" pitchFamily="34" charset="0"/>
                    <a:cs typeface="Arial" pitchFamily="34" charset="0"/>
                  </a:rPr>
                  <a:t>Price </a:t>
                </a:r>
                <a:r>
                  <a:rPr lang="en-IN"/>
                  <a:t>(₹</a:t>
                </a:r>
                <a:r>
                  <a:rPr lang="en-IN">
                    <a:latin typeface="Arial" pitchFamily="34" charset="0"/>
                    <a:cs typeface="Arial" pitchFamily="34" charset="0"/>
                  </a:rPr>
                  <a:t>/kWh</a:t>
                </a:r>
                <a:r>
                  <a:rPr lang="en-IN"/>
                  <a:t>)</a:t>
                </a:r>
              </a:p>
            </c:rich>
          </c:tx>
          <c:overlay val="0"/>
        </c:title>
        <c:numFmt formatCode="General" sourceLinked="1"/>
        <c:majorTickMark val="out"/>
        <c:minorTickMark val="none"/>
        <c:tickLblPos val="nextTo"/>
        <c:txPr>
          <a:bodyPr/>
          <a:lstStyle/>
          <a:p>
            <a:pPr>
              <a:defRPr lang="en-IN"/>
            </a:pPr>
            <a:endParaRPr lang="en-US"/>
          </a:p>
        </c:txPr>
        <c:crossAx val="202679808"/>
        <c:crosses val="autoZero"/>
        <c:crossBetween val="between"/>
      </c:valAx>
    </c:plotArea>
    <c:legend>
      <c:legendPos val="b"/>
      <c:overlay val="0"/>
      <c:txPr>
        <a:bodyPr/>
        <a:lstStyle/>
        <a:p>
          <a:pPr>
            <a:defRPr lang="en-IN">
              <a:latin typeface="Arial" pitchFamily="34" charset="0"/>
              <a:cs typeface="Arial" pitchFamily="34" charset="0"/>
            </a:defRPr>
          </a:pPr>
          <a:endParaRPr lang="en-US"/>
        </a:p>
      </c:txPr>
    </c:legend>
    <c:plotVisOnly val="1"/>
    <c:dispBlanksAs val="gap"/>
    <c:showDLblsOverMax val="0"/>
  </c:chart>
  <c:spPr>
    <a:solidFill>
      <a:srgbClr val="EEECE1">
        <a:lumMod val="75000"/>
      </a:srgbClr>
    </a:solidFill>
  </c:spPr>
  <c:printSettings>
    <c:headerFooter/>
    <c:pageMargins b="0.75000000000001465" l="0.70000000000000062" r="0.70000000000000062" t="0.75000000000001465"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_rels/drawing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4.xml.rels><?xml version="1.0" encoding="UTF-8" standalone="yes"?>
<Relationships xmlns="http://schemas.openxmlformats.org/package/2006/relationships"><Relationship Id="rId1" Type="http://schemas.openxmlformats.org/officeDocument/2006/relationships/chart" Target="../charts/chart8.xml"/></Relationships>
</file>

<file path=xl/drawings/_rels/drawing5.xml.rels><?xml version="1.0" encoding="UTF-8" standalone="yes"?>
<Relationships xmlns="http://schemas.openxmlformats.org/package/2006/relationships"><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0</xdr:col>
      <xdr:colOff>102420</xdr:colOff>
      <xdr:row>23</xdr:row>
      <xdr:rowOff>142388</xdr:rowOff>
    </xdr:from>
    <xdr:to>
      <xdr:col>6</xdr:col>
      <xdr:colOff>538957</xdr:colOff>
      <xdr:row>37</xdr:row>
      <xdr:rowOff>44852</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1169192</xdr:colOff>
      <xdr:row>23</xdr:row>
      <xdr:rowOff>183357</xdr:rowOff>
    </xdr:from>
    <xdr:to>
      <xdr:col>14</xdr:col>
      <xdr:colOff>271366</xdr:colOff>
      <xdr:row>37</xdr:row>
      <xdr:rowOff>85821</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182895</xdr:colOff>
      <xdr:row>5</xdr:row>
      <xdr:rowOff>153394</xdr:rowOff>
    </xdr:from>
    <xdr:to>
      <xdr:col>9</xdr:col>
      <xdr:colOff>473264</xdr:colOff>
      <xdr:row>22</xdr:row>
      <xdr:rowOff>49202</xdr:rowOff>
    </xdr:to>
    <xdr:grpSp>
      <xdr:nvGrpSpPr>
        <xdr:cNvPr id="8" name="Group 7">
          <a:extLst>
            <a:ext uri="{FF2B5EF4-FFF2-40B4-BE49-F238E27FC236}">
              <a16:creationId xmlns:a16="http://schemas.microsoft.com/office/drawing/2014/main" id="{00000000-0008-0000-0600-000008000000}"/>
            </a:ext>
          </a:extLst>
        </xdr:cNvPr>
        <xdr:cNvGrpSpPr/>
      </xdr:nvGrpSpPr>
      <xdr:grpSpPr>
        <a:xfrm>
          <a:off x="182895" y="1125333"/>
          <a:ext cx="5888736" cy="3200400"/>
          <a:chOff x="182895" y="1125333"/>
          <a:chExt cx="7644627" cy="3196126"/>
        </a:xfrm>
      </xdr:grpSpPr>
      <xdr:grpSp>
        <xdr:nvGrpSpPr>
          <xdr:cNvPr id="6" name="Group 5">
            <a:extLst>
              <a:ext uri="{FF2B5EF4-FFF2-40B4-BE49-F238E27FC236}">
                <a16:creationId xmlns:a16="http://schemas.microsoft.com/office/drawing/2014/main" id="{00000000-0008-0000-0600-000006000000}"/>
              </a:ext>
            </a:extLst>
          </xdr:cNvPr>
          <xdr:cNvGrpSpPr/>
        </xdr:nvGrpSpPr>
        <xdr:grpSpPr>
          <a:xfrm>
            <a:off x="182895" y="1125333"/>
            <a:ext cx="7644627" cy="3196126"/>
            <a:chOff x="3086101" y="771524"/>
            <a:chExt cx="7618724" cy="3132001"/>
          </a:xfrm>
        </xdr:grpSpPr>
        <xdr:grpSp>
          <xdr:nvGrpSpPr>
            <xdr:cNvPr id="4" name="Group 3">
              <a:extLst>
                <a:ext uri="{FF2B5EF4-FFF2-40B4-BE49-F238E27FC236}">
                  <a16:creationId xmlns:a16="http://schemas.microsoft.com/office/drawing/2014/main" id="{00000000-0008-0000-0600-000004000000}"/>
                </a:ext>
              </a:extLst>
            </xdr:cNvPr>
            <xdr:cNvGrpSpPr/>
          </xdr:nvGrpSpPr>
          <xdr:grpSpPr>
            <a:xfrm>
              <a:off x="3086101" y="771524"/>
              <a:ext cx="7618724" cy="3132001"/>
              <a:chOff x="2905126" y="200024"/>
              <a:chExt cx="7618724" cy="3132001"/>
            </a:xfrm>
            <a:solidFill>
              <a:schemeClr val="accent2"/>
            </a:solidFill>
          </xdr:grpSpPr>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2905126" y="200025"/>
              <a:ext cx="4104000" cy="31320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6419850" y="200024"/>
              <a:ext cx="4104000" cy="3132000"/>
            </xdr:xfrm>
            <a:graphic>
              <a:graphicData uri="http://schemas.openxmlformats.org/drawingml/2006/chart">
                <c:chart xmlns:c="http://schemas.openxmlformats.org/drawingml/2006/chart" xmlns:r="http://schemas.openxmlformats.org/officeDocument/2006/relationships" r:id="rId2"/>
              </a:graphicData>
            </a:graphic>
          </xdr:graphicFrame>
        </xdr:grpSp>
        <xdr:sp macro="" textlink="">
          <xdr:nvSpPr>
            <xdr:cNvPr id="5" name="Rectangle 4">
              <a:extLst>
                <a:ext uri="{FF2B5EF4-FFF2-40B4-BE49-F238E27FC236}">
                  <a16:creationId xmlns:a16="http://schemas.microsoft.com/office/drawing/2014/main" id="{00000000-0008-0000-0600-000005000000}"/>
                </a:ext>
              </a:extLst>
            </xdr:cNvPr>
            <xdr:cNvSpPr/>
          </xdr:nvSpPr>
          <xdr:spPr>
            <a:xfrm>
              <a:off x="3095661" y="774587"/>
              <a:ext cx="7591342" cy="3121138"/>
            </a:xfrm>
            <a:prstGeom prst="rect">
              <a:avLst/>
            </a:prstGeom>
            <a:noFill/>
            <a:ln w="9525">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7" name="Rectangle 6">
            <a:extLst>
              <a:ext uri="{FF2B5EF4-FFF2-40B4-BE49-F238E27FC236}">
                <a16:creationId xmlns:a16="http://schemas.microsoft.com/office/drawing/2014/main" id="{00000000-0008-0000-0600-000007000000}"/>
              </a:ext>
            </a:extLst>
          </xdr:cNvPr>
          <xdr:cNvSpPr/>
        </xdr:nvSpPr>
        <xdr:spPr>
          <a:xfrm>
            <a:off x="1331556" y="1166326"/>
            <a:ext cx="5131837" cy="541655"/>
          </a:xfrm>
          <a:prstGeom prst="rect">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gn="ctr">
              <a:spcBef>
                <a:spcPts val="0"/>
              </a:spcBef>
              <a:spcAft>
                <a:spcPts val="0"/>
              </a:spcAft>
            </a:pPr>
            <a:r>
              <a:rPr lang="en-IN" sz="1100" b="1">
                <a:solidFill>
                  <a:srgbClr val="000000"/>
                </a:solidFill>
                <a:effectLst/>
                <a:latin typeface="Times New Roman"/>
                <a:ea typeface="Times New Roman"/>
              </a:rPr>
              <a:t>Figure-7: Volume transacted in different markets segments on Power Exchanges</a:t>
            </a:r>
            <a:endParaRPr lang="en-US" sz="1200">
              <a:effectLst/>
              <a:latin typeface="Times New Roman"/>
              <a:ea typeface="Times New Roman"/>
            </a:endParaRPr>
          </a:p>
        </xdr:txBody>
      </xdr:sp>
    </xdr:grpSp>
    <xdr:clientData/>
  </xdr:twoCellAnchor>
  <xdr:twoCellAnchor>
    <xdr:from>
      <xdr:col>22</xdr:col>
      <xdr:colOff>308721</xdr:colOff>
      <xdr:row>6</xdr:row>
      <xdr:rowOff>0</xdr:rowOff>
    </xdr:from>
    <xdr:to>
      <xdr:col>31</xdr:col>
      <xdr:colOff>553796</xdr:colOff>
      <xdr:row>22</xdr:row>
      <xdr:rowOff>90195</xdr:rowOff>
    </xdr:to>
    <xdr:graphicFrame macro="">
      <xdr:nvGraphicFramePr>
        <xdr:cNvPr id="9" name="Chart 8">
          <a:extLst>
            <a:ext uri="{FF2B5EF4-FFF2-40B4-BE49-F238E27FC236}">
              <a16:creationId xmlns:a16="http://schemas.microsoft.com/office/drawing/2014/main" id="{00000000-0008-0000-0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0</xdr:colOff>
      <xdr:row>12</xdr:row>
      <xdr:rowOff>1254</xdr:rowOff>
    </xdr:from>
    <xdr:to>
      <xdr:col>21</xdr:col>
      <xdr:colOff>245076</xdr:colOff>
      <xdr:row>28</xdr:row>
      <xdr:rowOff>91449</xdr:rowOff>
    </xdr:to>
    <xdr:graphicFrame macro="">
      <xdr:nvGraphicFramePr>
        <xdr:cNvPr id="10" name="Chart 9">
          <a:extLst>
            <a:ext uri="{FF2B5EF4-FFF2-40B4-BE49-F238E27FC236}">
              <a16:creationId xmlns:a16="http://schemas.microsoft.com/office/drawing/2014/main" id="{00000000-0008-0000-0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638176</xdr:colOff>
      <xdr:row>3</xdr:row>
      <xdr:rowOff>76199</xdr:rowOff>
    </xdr:from>
    <xdr:to>
      <xdr:col>14</xdr:col>
      <xdr:colOff>166593</xdr:colOff>
      <xdr:row>23</xdr:row>
      <xdr:rowOff>25526</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371476</xdr:colOff>
      <xdr:row>3</xdr:row>
      <xdr:rowOff>57149</xdr:rowOff>
    </xdr:from>
    <xdr:to>
      <xdr:col>12</xdr:col>
      <xdr:colOff>509493</xdr:colOff>
      <xdr:row>23</xdr:row>
      <xdr:rowOff>6476</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5</xdr:col>
      <xdr:colOff>238125</xdr:colOff>
      <xdr:row>5</xdr:row>
      <xdr:rowOff>76199</xdr:rowOff>
    </xdr:from>
    <xdr:to>
      <xdr:col>13</xdr:col>
      <xdr:colOff>247650</xdr:colOff>
      <xdr:row>19</xdr:row>
      <xdr:rowOff>152399</xdr:rowOff>
    </xdr:to>
    <xdr:graphicFrame macro="">
      <xdr:nvGraphicFramePr>
        <xdr:cNvPr id="5" name="Chart 4">
          <a:extLst>
            <a:ext uri="{FF2B5EF4-FFF2-40B4-BE49-F238E27FC236}">
              <a16:creationId xmlns:a16="http://schemas.microsoft.com/office/drawing/2014/main" id="{00000000-0008-0000-3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3</xdr:col>
      <xdr:colOff>57150</xdr:colOff>
      <xdr:row>0</xdr:row>
      <xdr:rowOff>152400</xdr:rowOff>
    </xdr:from>
    <xdr:to>
      <xdr:col>14</xdr:col>
      <xdr:colOff>514349</xdr:colOff>
      <xdr:row>22</xdr:row>
      <xdr:rowOff>114301</xdr:rowOff>
    </xdr:to>
    <xdr:graphicFrame macro="">
      <xdr:nvGraphicFramePr>
        <xdr:cNvPr id="2" name="Chart 1">
          <a:extLst>
            <a:ext uri="{FF2B5EF4-FFF2-40B4-BE49-F238E27FC236}">
              <a16:creationId xmlns:a16="http://schemas.microsoft.com/office/drawing/2014/main" id="{00000000-0008-0000-3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ower\eco\Nikita\monthly%20report\2019\MMC%20Report%20April%202019\Weekly%20Data%20April%2020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s"/>
      <sheetName val="Data"/>
      <sheetName val="Forward Curve"/>
      <sheetName val="Graph"/>
    </sheetNames>
    <sheetDataSet>
      <sheetData sheetId="0"/>
      <sheetData sheetId="1">
        <row r="3">
          <cell r="S3" t="str">
            <v>W</v>
          </cell>
        </row>
      </sheetData>
      <sheetData sheetId="2"/>
      <sheetData sheetId="3">
        <row r="1006">
          <cell r="A1006">
            <v>43556</v>
          </cell>
          <cell r="B1006">
            <v>5.0244915268280481</v>
          </cell>
          <cell r="C1006">
            <v>5.0244915268280481</v>
          </cell>
        </row>
        <row r="1007">
          <cell r="A1007">
            <v>43557</v>
          </cell>
          <cell r="B1007">
            <v>4.9591230080007183</v>
          </cell>
          <cell r="C1007">
            <v>4.9548219987238635</v>
          </cell>
        </row>
        <row r="1008">
          <cell r="A1008">
            <v>43558</v>
          </cell>
          <cell r="B1008">
            <v>4.9303598257813483</v>
          </cell>
          <cell r="C1008">
            <v>4.9245672671923932</v>
          </cell>
        </row>
        <row r="1009">
          <cell r="A1009">
            <v>43559</v>
          </cell>
          <cell r="B1009">
            <v>4.8962801374247835</v>
          </cell>
          <cell r="C1009">
            <v>4.8906378818214975</v>
          </cell>
        </row>
        <row r="1010">
          <cell r="A1010">
            <v>43560</v>
          </cell>
          <cell r="B1010">
            <v>4.8957697699555771</v>
          </cell>
          <cell r="C1010">
            <v>4.8902488456189079</v>
          </cell>
        </row>
        <row r="1011">
          <cell r="A1011">
            <v>43561</v>
          </cell>
          <cell r="B1011">
            <v>4.8951931000331852</v>
          </cell>
          <cell r="C1011">
            <v>4.8891159190137881</v>
          </cell>
        </row>
        <row r="1012">
          <cell r="A1012">
            <v>43562</v>
          </cell>
          <cell r="B1012">
            <v>4.8832437774790813</v>
          </cell>
          <cell r="C1012">
            <v>4.8814892309033189</v>
          </cell>
        </row>
        <row r="1013">
          <cell r="A1013">
            <v>43563</v>
          </cell>
          <cell r="B1013">
            <v>4.899527625907429</v>
          </cell>
          <cell r="C1013">
            <v>4.8976674377127161</v>
          </cell>
        </row>
        <row r="1014">
          <cell r="A1014">
            <v>43564</v>
          </cell>
          <cell r="B1014">
            <v>4.899399867604167</v>
          </cell>
          <cell r="C1014">
            <v>4.8974166893177431</v>
          </cell>
        </row>
        <row r="1015">
          <cell r="A1015">
            <v>43565</v>
          </cell>
          <cell r="B1015">
            <v>4.9030495431436716</v>
          </cell>
          <cell r="C1015">
            <v>4.9006735425670245</v>
          </cell>
        </row>
        <row r="1016">
          <cell r="A1016">
            <v>43566</v>
          </cell>
          <cell r="B1016">
            <v>4.899909632143026</v>
          </cell>
          <cell r="C1016">
            <v>4.8972625128069502</v>
          </cell>
        </row>
        <row r="1017">
          <cell r="A1017">
            <v>43567</v>
          </cell>
          <cell r="B1017">
            <v>4.8950131666160788</v>
          </cell>
          <cell r="C1017">
            <v>4.8893649462585991</v>
          </cell>
        </row>
        <row r="1018">
          <cell r="A1018">
            <v>43568</v>
          </cell>
          <cell r="B1018">
            <v>4.8967076116015367</v>
          </cell>
          <cell r="C1018">
            <v>4.8899913942468691</v>
          </cell>
        </row>
        <row r="1019">
          <cell r="A1019">
            <v>43569</v>
          </cell>
          <cell r="B1019">
            <v>4.8966903883920194</v>
          </cell>
          <cell r="C1019">
            <v>4.8899580045795652</v>
          </cell>
        </row>
        <row r="1020">
          <cell r="A1020">
            <v>43570</v>
          </cell>
          <cell r="B1020">
            <v>4.8978920249839444</v>
          </cell>
          <cell r="C1020">
            <v>4.8922879452456236</v>
          </cell>
        </row>
        <row r="1021">
          <cell r="A1021">
            <v>43571</v>
          </cell>
          <cell r="B1021">
            <v>4.8977264517401773</v>
          </cell>
          <cell r="C1021">
            <v>4.8919660018539721</v>
          </cell>
        </row>
        <row r="1022">
          <cell r="A1022">
            <v>43572</v>
          </cell>
          <cell r="B1022">
            <v>4.898103655327172</v>
          </cell>
          <cell r="C1022">
            <v>4.8926997846006532</v>
          </cell>
        </row>
        <row r="1023">
          <cell r="A1023">
            <v>43573</v>
          </cell>
          <cell r="B1023">
            <v>4.89631749580054</v>
          </cell>
          <cell r="C1023">
            <v>4.8892676631968852</v>
          </cell>
        </row>
        <row r="1024">
          <cell r="A1024">
            <v>43574</v>
          </cell>
          <cell r="B1024">
            <v>4.8978044890820325</v>
          </cell>
          <cell r="C1024">
            <v>4.8921150647363829</v>
          </cell>
        </row>
        <row r="1025">
          <cell r="A1025">
            <v>43575</v>
          </cell>
          <cell r="B1025">
            <v>4.8979662464697791</v>
          </cell>
          <cell r="C1025">
            <v>4.8924305484283526</v>
          </cell>
        </row>
        <row r="1026">
          <cell r="A1026">
            <v>43576</v>
          </cell>
          <cell r="B1026">
            <v>4.893095889198146</v>
          </cell>
          <cell r="C1026">
            <v>4.8876761419492407</v>
          </cell>
        </row>
        <row r="1027">
          <cell r="A1027">
            <v>43577</v>
          </cell>
          <cell r="B1027">
            <v>4.8963301756687168</v>
          </cell>
          <cell r="C1027">
            <v>4.890423117695712</v>
          </cell>
        </row>
        <row r="1028">
          <cell r="A1028">
            <v>43578</v>
          </cell>
          <cell r="B1028">
            <v>4.8966585752732037</v>
          </cell>
          <cell r="C1028">
            <v>4.8910612454403752</v>
          </cell>
        </row>
        <row r="1029">
          <cell r="A1029">
            <v>43579</v>
          </cell>
          <cell r="B1029">
            <v>4.8887428049789703</v>
          </cell>
          <cell r="C1029">
            <v>4.883642257123868</v>
          </cell>
        </row>
        <row r="1030">
          <cell r="A1030">
            <v>43580</v>
          </cell>
          <cell r="B1030">
            <v>4.8877157450751483</v>
          </cell>
          <cell r="C1030">
            <v>4.8818451367193774</v>
          </cell>
        </row>
        <row r="1031">
          <cell r="A1031">
            <v>43581</v>
          </cell>
          <cell r="B1031">
            <v>4.8585578303164798</v>
          </cell>
          <cell r="C1031">
            <v>4.8535161762418584</v>
          </cell>
        </row>
        <row r="1032">
          <cell r="A1032">
            <v>43582</v>
          </cell>
          <cell r="B1032">
            <v>4.8950322246547664</v>
          </cell>
          <cell r="C1032">
            <v>4.8885465593021102</v>
          </cell>
        </row>
        <row r="1033">
          <cell r="A1033">
            <v>43583</v>
          </cell>
          <cell r="B1033">
            <v>4.8927518272906774</v>
          </cell>
          <cell r="C1033">
            <v>4.8866667950208384</v>
          </cell>
        </row>
        <row r="1034">
          <cell r="A1034">
            <v>43584</v>
          </cell>
          <cell r="B1034">
            <v>4.8940815827678552</v>
          </cell>
          <cell r="C1034">
            <v>4.8880666061812708</v>
          </cell>
        </row>
        <row r="1035">
          <cell r="A1035">
            <v>43585</v>
          </cell>
          <cell r="B1035">
            <v>4.907557781820298</v>
          </cell>
          <cell r="C1035">
            <v>4.912310885321121</v>
          </cell>
        </row>
        <row r="1036">
          <cell r="A1036">
            <v>43586</v>
          </cell>
          <cell r="B1036">
            <v>4.680501286252837</v>
          </cell>
          <cell r="C1036">
            <v>4.7171760167147792</v>
          </cell>
        </row>
        <row r="1037">
          <cell r="A1037">
            <v>43587</v>
          </cell>
          <cell r="B1037">
            <v>4.4702894838216549</v>
          </cell>
          <cell r="C1037">
            <v>4.5265769725039817</v>
          </cell>
        </row>
        <row r="1038">
          <cell r="A1038">
            <v>43588</v>
          </cell>
          <cell r="B1038">
            <v>4.4841789044691254</v>
          </cell>
          <cell r="C1038">
            <v>4.5395677283103755</v>
          </cell>
        </row>
        <row r="1039">
          <cell r="A1039">
            <v>43589</v>
          </cell>
          <cell r="B1039">
            <v>4.4797741381661087</v>
          </cell>
          <cell r="C1039">
            <v>4.5354523384881542</v>
          </cell>
        </row>
        <row r="1040">
          <cell r="A1040">
            <v>43590</v>
          </cell>
          <cell r="B1040">
            <v>4.4797741381661087</v>
          </cell>
          <cell r="C1040">
            <v>4.5354523384881542</v>
          </cell>
        </row>
        <row r="1041">
          <cell r="A1041">
            <v>43591</v>
          </cell>
          <cell r="B1041">
            <v>4.4830474247634386</v>
          </cell>
          <cell r="C1041">
            <v>4.538513993773404</v>
          </cell>
        </row>
        <row r="1042">
          <cell r="A1042">
            <v>43592</v>
          </cell>
          <cell r="B1042">
            <v>4.4830474247634386</v>
          </cell>
          <cell r="C1042">
            <v>4.538513993773404</v>
          </cell>
        </row>
        <row r="1043">
          <cell r="A1043">
            <v>43593</v>
          </cell>
          <cell r="B1043">
            <v>4.4830474247634386</v>
          </cell>
          <cell r="C1043">
            <v>4.538513993773404</v>
          </cell>
        </row>
        <row r="1044">
          <cell r="A1044">
            <v>43594</v>
          </cell>
          <cell r="B1044">
            <v>4.4830474247634386</v>
          </cell>
          <cell r="C1044">
            <v>4.538513993773404</v>
          </cell>
        </row>
        <row r="1045">
          <cell r="A1045">
            <v>43595</v>
          </cell>
          <cell r="B1045">
            <v>4.4830474247634386</v>
          </cell>
          <cell r="C1045">
            <v>4.538513993773404</v>
          </cell>
        </row>
        <row r="1046">
          <cell r="A1046">
            <v>43596</v>
          </cell>
          <cell r="B1046">
            <v>4.4807607826365405</v>
          </cell>
          <cell r="C1046">
            <v>4.5363181010554792</v>
          </cell>
        </row>
        <row r="1047">
          <cell r="A1047">
            <v>43597</v>
          </cell>
          <cell r="B1047">
            <v>4.4830474247634386</v>
          </cell>
          <cell r="C1047">
            <v>4.538513993773404</v>
          </cell>
        </row>
        <row r="1048">
          <cell r="A1048">
            <v>43598</v>
          </cell>
          <cell r="B1048">
            <v>4.4830474247634386</v>
          </cell>
          <cell r="C1048">
            <v>4.538513993773404</v>
          </cell>
        </row>
        <row r="1049">
          <cell r="A1049">
            <v>43599</v>
          </cell>
          <cell r="B1049">
            <v>4.4830474247634386</v>
          </cell>
          <cell r="C1049">
            <v>4.538513993773404</v>
          </cell>
        </row>
        <row r="1050">
          <cell r="A1050">
            <v>43600</v>
          </cell>
          <cell r="B1050">
            <v>4.4829233162946664</v>
          </cell>
          <cell r="C1050">
            <v>4.5383985293760869</v>
          </cell>
        </row>
        <row r="1051">
          <cell r="A1051">
            <v>43601</v>
          </cell>
          <cell r="B1051">
            <v>4.4827481506178462</v>
          </cell>
          <cell r="C1051">
            <v>4.538235559003402</v>
          </cell>
        </row>
        <row r="1052">
          <cell r="A1052">
            <v>43602</v>
          </cell>
          <cell r="B1052">
            <v>4.4724301878585733</v>
          </cell>
          <cell r="C1052">
            <v>4.5287508828006642</v>
          </cell>
        </row>
        <row r="1053">
          <cell r="A1053">
            <v>43603</v>
          </cell>
          <cell r="B1053">
            <v>4.4612946008780243</v>
          </cell>
          <cell r="C1053">
            <v>4.5183149520200594</v>
          </cell>
        </row>
        <row r="1054">
          <cell r="A1054">
            <v>43604</v>
          </cell>
          <cell r="B1054">
            <v>4.4724301878585733</v>
          </cell>
          <cell r="C1054">
            <v>4.5287508828006642</v>
          </cell>
        </row>
        <row r="1055">
          <cell r="A1055">
            <v>43605</v>
          </cell>
          <cell r="B1055">
            <v>4.4724301878585733</v>
          </cell>
          <cell r="C1055">
            <v>4.5287508828006642</v>
          </cell>
        </row>
        <row r="1056">
          <cell r="A1056">
            <v>43606</v>
          </cell>
          <cell r="B1056">
            <v>4.4724301878585733</v>
          </cell>
          <cell r="C1056">
            <v>4.5287508828006642</v>
          </cell>
        </row>
        <row r="1057">
          <cell r="A1057">
            <v>43607</v>
          </cell>
          <cell r="B1057">
            <v>4.4725523131767941</v>
          </cell>
          <cell r="C1057">
            <v>4.528864720621673</v>
          </cell>
        </row>
        <row r="1058">
          <cell r="A1058">
            <v>43608</v>
          </cell>
          <cell r="B1058">
            <v>4.4727750807159889</v>
          </cell>
          <cell r="C1058">
            <v>4.5290723638516086</v>
          </cell>
        </row>
        <row r="1059">
          <cell r="A1059">
            <v>43609</v>
          </cell>
          <cell r="B1059">
            <v>4.4727750807159889</v>
          </cell>
          <cell r="C1059">
            <v>4.5290723638516086</v>
          </cell>
        </row>
        <row r="1060">
          <cell r="A1060">
            <v>43610</v>
          </cell>
          <cell r="B1060">
            <v>4.4731623823852411</v>
          </cell>
          <cell r="C1060">
            <v>4.5293310048745994</v>
          </cell>
        </row>
        <row r="1061">
          <cell r="A1061">
            <v>43611</v>
          </cell>
          <cell r="B1061">
            <v>4.4727750807159889</v>
          </cell>
          <cell r="C1061">
            <v>4.5290723638516086</v>
          </cell>
        </row>
        <row r="1062">
          <cell r="A1062">
            <v>43612</v>
          </cell>
          <cell r="B1062">
            <v>4.4727750807159889</v>
          </cell>
          <cell r="C1062">
            <v>4.5290723638516086</v>
          </cell>
        </row>
        <row r="1063">
          <cell r="A1063">
            <v>43613</v>
          </cell>
          <cell r="B1063">
            <v>4.5391749829650241</v>
          </cell>
          <cell r="C1063">
            <v>4.6016626848807602</v>
          </cell>
        </row>
        <row r="1064">
          <cell r="A1064">
            <v>43614</v>
          </cell>
          <cell r="B1064">
            <v>4.539003326842221</v>
          </cell>
          <cell r="C1064">
            <v>4.6015079963443783</v>
          </cell>
        </row>
        <row r="1065">
          <cell r="A1065">
            <v>43615</v>
          </cell>
          <cell r="B1065">
            <v>4.5391749829650241</v>
          </cell>
          <cell r="C1065">
            <v>4.6016626848807602</v>
          </cell>
        </row>
        <row r="1066">
          <cell r="A1066">
            <v>43616</v>
          </cell>
          <cell r="B1066">
            <v>4.5391749829650241</v>
          </cell>
          <cell r="C1066">
            <v>4.6016626848807602</v>
          </cell>
        </row>
        <row r="1067">
          <cell r="A1067">
            <v>43617</v>
          </cell>
          <cell r="B1067">
            <v>3.7557164547670503</v>
          </cell>
          <cell r="C1067">
            <v>3.9861208472622063</v>
          </cell>
        </row>
        <row r="1068">
          <cell r="A1068">
            <v>43618</v>
          </cell>
          <cell r="B1068">
            <v>3.9552635794091864</v>
          </cell>
          <cell r="C1068">
            <v>4.2678344804221551</v>
          </cell>
        </row>
        <row r="1069">
          <cell r="A1069">
            <v>43619</v>
          </cell>
          <cell r="B1069">
            <v>3.96074040529829</v>
          </cell>
          <cell r="C1069">
            <v>4.2743930068702332</v>
          </cell>
        </row>
        <row r="1070">
          <cell r="A1070">
            <v>43620</v>
          </cell>
          <cell r="B1070">
            <v>3.96074040529829</v>
          </cell>
          <cell r="C1070">
            <v>4.2743930068702332</v>
          </cell>
        </row>
        <row r="1071">
          <cell r="A1071">
            <v>43621</v>
          </cell>
          <cell r="B1071">
            <v>3.8022309895634949</v>
          </cell>
          <cell r="C1071">
            <v>4.1137046705756335</v>
          </cell>
        </row>
        <row r="1072">
          <cell r="A1072">
            <v>43622</v>
          </cell>
          <cell r="B1072">
            <v>3.6522363739798385</v>
          </cell>
          <cell r="C1072">
            <v>3.953324903417482</v>
          </cell>
        </row>
        <row r="1073">
          <cell r="A1073">
            <v>43623</v>
          </cell>
          <cell r="B1073">
            <v>3.7766563311431831</v>
          </cell>
          <cell r="C1073">
            <v>4.0866219654315312</v>
          </cell>
        </row>
        <row r="1074">
          <cell r="A1074">
            <v>43624</v>
          </cell>
          <cell r="B1074">
            <v>3.7775165763200604</v>
          </cell>
          <cell r="C1074">
            <v>4.0878427393591421</v>
          </cell>
        </row>
        <row r="1075">
          <cell r="A1075">
            <v>43625</v>
          </cell>
          <cell r="B1075">
            <v>3.7766563311431831</v>
          </cell>
          <cell r="C1075">
            <v>4.0866219654315312</v>
          </cell>
        </row>
        <row r="1076">
          <cell r="A1076">
            <v>43626</v>
          </cell>
          <cell r="B1076">
            <v>3.7766563311431831</v>
          </cell>
          <cell r="C1076">
            <v>4.0866219654315312</v>
          </cell>
        </row>
        <row r="1077">
          <cell r="A1077">
            <v>43627</v>
          </cell>
          <cell r="B1077">
            <v>3.8808212748896485</v>
          </cell>
          <cell r="C1077">
            <v>4.1424769697978858</v>
          </cell>
        </row>
        <row r="1078">
          <cell r="A1078">
            <v>43628</v>
          </cell>
          <cell r="B1078">
            <v>3.8808212748896485</v>
          </cell>
          <cell r="C1078">
            <v>4.1424769697978858</v>
          </cell>
        </row>
        <row r="1079">
          <cell r="A1079">
            <v>43629</v>
          </cell>
          <cell r="B1079">
            <v>3.8808212748896485</v>
          </cell>
          <cell r="C1079">
            <v>4.1424769697978858</v>
          </cell>
        </row>
        <row r="1080">
          <cell r="A1080">
            <v>43630</v>
          </cell>
          <cell r="B1080">
            <v>3.8808212748896485</v>
          </cell>
          <cell r="C1080">
            <v>4.1424769697978858</v>
          </cell>
        </row>
        <row r="1081">
          <cell r="A1081">
            <v>43631</v>
          </cell>
          <cell r="B1081">
            <v>3.8808212748896485</v>
          </cell>
          <cell r="C1081">
            <v>4.1424769697978858</v>
          </cell>
        </row>
        <row r="1082">
          <cell r="A1082">
            <v>43632</v>
          </cell>
          <cell r="B1082">
            <v>3.8808212748896485</v>
          </cell>
          <cell r="C1082">
            <v>4.1424769697978858</v>
          </cell>
        </row>
        <row r="1083">
          <cell r="A1083">
            <v>43633</v>
          </cell>
          <cell r="B1083">
            <v>3.7359907911950225</v>
          </cell>
          <cell r="C1083">
            <v>3.9349356914116109</v>
          </cell>
        </row>
        <row r="1084">
          <cell r="A1084">
            <v>43634</v>
          </cell>
          <cell r="B1084">
            <v>3.7447887623152671</v>
          </cell>
          <cell r="C1084">
            <v>3.9447447013171688</v>
          </cell>
        </row>
        <row r="1085">
          <cell r="A1085">
            <v>43635</v>
          </cell>
          <cell r="B1085">
            <v>3.7404730391403431</v>
          </cell>
          <cell r="C1085">
            <v>3.9393428392579017</v>
          </cell>
        </row>
        <row r="1086">
          <cell r="A1086">
            <v>43636</v>
          </cell>
          <cell r="B1086">
            <v>3.7506148474402448</v>
          </cell>
          <cell r="C1086">
            <v>3.9507834446307339</v>
          </cell>
        </row>
        <row r="1087">
          <cell r="A1087">
            <v>43637</v>
          </cell>
          <cell r="B1087">
            <v>3.7451842787990954</v>
          </cell>
          <cell r="C1087">
            <v>3.9440439725179393</v>
          </cell>
        </row>
        <row r="1088">
          <cell r="A1088">
            <v>43638</v>
          </cell>
          <cell r="B1088">
            <v>3.7561684173295884</v>
          </cell>
          <cell r="C1088">
            <v>3.9596982393069911</v>
          </cell>
        </row>
        <row r="1089">
          <cell r="A1089">
            <v>43639</v>
          </cell>
          <cell r="B1089">
            <v>3.7565399081216606</v>
          </cell>
          <cell r="C1089">
            <v>3.96035354438049</v>
          </cell>
        </row>
        <row r="1090">
          <cell r="A1090">
            <v>43640</v>
          </cell>
          <cell r="B1090">
            <v>3.7527233495776802</v>
          </cell>
          <cell r="C1090">
            <v>3.9536231109913214</v>
          </cell>
        </row>
        <row r="1091">
          <cell r="A1091">
            <v>43641</v>
          </cell>
          <cell r="B1091">
            <v>3.752964387083666</v>
          </cell>
          <cell r="C1091">
            <v>3.9542702607800564</v>
          </cell>
        </row>
        <row r="1092">
          <cell r="A1092">
            <v>43642</v>
          </cell>
          <cell r="B1092">
            <v>3.7529056455550243</v>
          </cell>
          <cell r="C1092">
            <v>3.954293669848902</v>
          </cell>
        </row>
        <row r="1093">
          <cell r="A1093">
            <v>43643</v>
          </cell>
          <cell r="B1093">
            <v>3.7528278251831049</v>
          </cell>
          <cell r="C1093">
            <v>3.9542601810386153</v>
          </cell>
        </row>
        <row r="1094">
          <cell r="A1094">
            <v>43644</v>
          </cell>
          <cell r="B1094">
            <v>3.7528526961145845</v>
          </cell>
          <cell r="C1094">
            <v>3.9542924795651744</v>
          </cell>
        </row>
        <row r="1095">
          <cell r="A1095">
            <v>43645</v>
          </cell>
          <cell r="B1095">
            <v>3.7436327421657447</v>
          </cell>
          <cell r="C1095">
            <v>3.9413527124203909</v>
          </cell>
        </row>
        <row r="1096">
          <cell r="A1096">
            <v>43646</v>
          </cell>
          <cell r="B1096">
            <v>3.7525823565587784</v>
          </cell>
          <cell r="C1096">
            <v>3.9541025880464002</v>
          </cell>
        </row>
        <row r="1097">
          <cell r="A1097">
            <v>43647</v>
          </cell>
          <cell r="B1097">
            <v>3.4540270361934398</v>
          </cell>
          <cell r="C1097">
            <v>3.5193405084788445</v>
          </cell>
        </row>
        <row r="1098">
          <cell r="A1098">
            <v>43648</v>
          </cell>
          <cell r="B1098">
            <v>0</v>
          </cell>
          <cell r="C1098">
            <v>4.99</v>
          </cell>
        </row>
        <row r="1099">
          <cell r="A1099">
            <v>43649</v>
          </cell>
          <cell r="B1099">
            <v>0</v>
          </cell>
          <cell r="C1099">
            <v>4.99</v>
          </cell>
        </row>
        <row r="1100">
          <cell r="A1100">
            <v>43650</v>
          </cell>
          <cell r="B1100">
            <v>0</v>
          </cell>
          <cell r="C1100">
            <v>4.99</v>
          </cell>
        </row>
        <row r="1101">
          <cell r="A1101">
            <v>43651</v>
          </cell>
          <cell r="B1101">
            <v>0</v>
          </cell>
          <cell r="C1101">
            <v>4.99</v>
          </cell>
        </row>
        <row r="1102">
          <cell r="A1102">
            <v>43652</v>
          </cell>
          <cell r="B1102">
            <v>0</v>
          </cell>
          <cell r="C1102">
            <v>4.99</v>
          </cell>
        </row>
        <row r="1103">
          <cell r="A1103">
            <v>43653</v>
          </cell>
          <cell r="B1103">
            <v>0</v>
          </cell>
          <cell r="C1103">
            <v>4.99</v>
          </cell>
        </row>
        <row r="1104">
          <cell r="A1104">
            <v>43654</v>
          </cell>
          <cell r="B1104">
            <v>0</v>
          </cell>
          <cell r="C1104">
            <v>4.99</v>
          </cell>
        </row>
        <row r="1105">
          <cell r="A1105">
            <v>43655</v>
          </cell>
          <cell r="B1105">
            <v>0</v>
          </cell>
          <cell r="C1105">
            <v>4.99</v>
          </cell>
        </row>
        <row r="1106">
          <cell r="A1106">
            <v>43656</v>
          </cell>
          <cell r="B1106">
            <v>0</v>
          </cell>
          <cell r="C1106">
            <v>4.99</v>
          </cell>
        </row>
        <row r="1107">
          <cell r="A1107">
            <v>43657</v>
          </cell>
          <cell r="B1107">
            <v>0</v>
          </cell>
          <cell r="C1107">
            <v>4.99</v>
          </cell>
        </row>
        <row r="1108">
          <cell r="A1108">
            <v>43658</v>
          </cell>
          <cell r="B1108">
            <v>0</v>
          </cell>
          <cell r="C1108">
            <v>4.99</v>
          </cell>
        </row>
        <row r="1109">
          <cell r="A1109">
            <v>43659</v>
          </cell>
          <cell r="B1109">
            <v>0</v>
          </cell>
          <cell r="C1109">
            <v>4.99</v>
          </cell>
        </row>
        <row r="1110">
          <cell r="A1110">
            <v>43660</v>
          </cell>
          <cell r="B1110">
            <v>0</v>
          </cell>
          <cell r="C1110">
            <v>4.99</v>
          </cell>
        </row>
        <row r="1111">
          <cell r="A1111">
            <v>43661</v>
          </cell>
          <cell r="B1111">
            <v>0</v>
          </cell>
          <cell r="C1111">
            <v>4.99</v>
          </cell>
        </row>
        <row r="1112">
          <cell r="A1112">
            <v>43662</v>
          </cell>
          <cell r="B1112">
            <v>0</v>
          </cell>
          <cell r="C1112">
            <v>4.99</v>
          </cell>
        </row>
        <row r="1113">
          <cell r="A1113">
            <v>43663</v>
          </cell>
          <cell r="B1113">
            <v>0</v>
          </cell>
          <cell r="C1113">
            <v>4.99</v>
          </cell>
        </row>
        <row r="1114">
          <cell r="A1114">
            <v>43664</v>
          </cell>
          <cell r="B1114">
            <v>0</v>
          </cell>
          <cell r="C1114">
            <v>4.99</v>
          </cell>
        </row>
        <row r="1115">
          <cell r="A1115">
            <v>43665</v>
          </cell>
          <cell r="B1115">
            <v>0</v>
          </cell>
          <cell r="C1115">
            <v>4.99</v>
          </cell>
        </row>
        <row r="1116">
          <cell r="A1116">
            <v>43666</v>
          </cell>
          <cell r="B1116">
            <v>0</v>
          </cell>
          <cell r="C1116">
            <v>4.99</v>
          </cell>
        </row>
        <row r="1117">
          <cell r="A1117">
            <v>43667</v>
          </cell>
          <cell r="B1117">
            <v>0</v>
          </cell>
          <cell r="C1117">
            <v>4.99</v>
          </cell>
        </row>
        <row r="1118">
          <cell r="A1118">
            <v>43668</v>
          </cell>
          <cell r="B1118">
            <v>0</v>
          </cell>
          <cell r="C1118">
            <v>4.99</v>
          </cell>
        </row>
        <row r="1119">
          <cell r="A1119">
            <v>43669</v>
          </cell>
          <cell r="B1119">
            <v>0</v>
          </cell>
          <cell r="C1119">
            <v>4.99</v>
          </cell>
        </row>
        <row r="1120">
          <cell r="A1120">
            <v>43670</v>
          </cell>
          <cell r="B1120">
            <v>0</v>
          </cell>
          <cell r="C1120">
            <v>4.99</v>
          </cell>
        </row>
        <row r="1121">
          <cell r="A1121">
            <v>43671</v>
          </cell>
          <cell r="B1121">
            <v>0</v>
          </cell>
          <cell r="C1121">
            <v>4.99</v>
          </cell>
        </row>
        <row r="1122">
          <cell r="A1122">
            <v>43672</v>
          </cell>
          <cell r="B1122">
            <v>0</v>
          </cell>
          <cell r="C1122">
            <v>4.99</v>
          </cell>
        </row>
        <row r="1123">
          <cell r="A1123">
            <v>43673</v>
          </cell>
          <cell r="B1123">
            <v>0</v>
          </cell>
          <cell r="C1123">
            <v>4.99</v>
          </cell>
        </row>
        <row r="1124">
          <cell r="A1124">
            <v>43674</v>
          </cell>
          <cell r="B1124">
            <v>0</v>
          </cell>
          <cell r="C1124">
            <v>4.99</v>
          </cell>
        </row>
        <row r="1125">
          <cell r="A1125">
            <v>43675</v>
          </cell>
          <cell r="B1125">
            <v>0</v>
          </cell>
          <cell r="C1125">
            <v>4.99</v>
          </cell>
        </row>
        <row r="1126">
          <cell r="A1126">
            <v>43676</v>
          </cell>
          <cell r="B1126">
            <v>0</v>
          </cell>
          <cell r="C1126">
            <v>4.99</v>
          </cell>
        </row>
        <row r="1127">
          <cell r="A1127">
            <v>43677</v>
          </cell>
          <cell r="B1127">
            <v>0</v>
          </cell>
          <cell r="C1127">
            <v>4.99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20"/>
  <sheetViews>
    <sheetView workbookViewId="0">
      <selection activeCell="C4" sqref="C4"/>
    </sheetView>
  </sheetViews>
  <sheetFormatPr defaultRowHeight="20.100000000000001" customHeight="1"/>
  <cols>
    <col min="1" max="1" width="8.28515625" customWidth="1"/>
    <col min="2" max="2" width="65.28515625" customWidth="1"/>
    <col min="3" max="3" width="15.28515625" customWidth="1"/>
  </cols>
  <sheetData>
    <row r="1" spans="1:3" ht="28.5" customHeight="1">
      <c r="B1" s="1" t="s">
        <v>0</v>
      </c>
    </row>
    <row r="3" spans="1:3" ht="20.100000000000001" customHeight="1">
      <c r="A3" s="2" t="s">
        <v>1</v>
      </c>
      <c r="B3" s="2" t="s">
        <v>2</v>
      </c>
      <c r="C3" s="2" t="s">
        <v>3</v>
      </c>
    </row>
    <row r="4" spans="1:3" ht="20.100000000000001" customHeight="1">
      <c r="A4" s="3"/>
      <c r="B4" s="4" t="s">
        <v>4</v>
      </c>
      <c r="C4" s="5">
        <v>1</v>
      </c>
    </row>
    <row r="5" spans="1:3" ht="20.100000000000001" customHeight="1">
      <c r="A5" s="3"/>
      <c r="B5" s="4" t="s">
        <v>2</v>
      </c>
      <c r="C5" s="5">
        <v>2</v>
      </c>
    </row>
    <row r="6" spans="1:3" ht="20.100000000000001" customHeight="1">
      <c r="A6" s="3"/>
      <c r="B6" s="4" t="s">
        <v>5</v>
      </c>
      <c r="C6" s="5">
        <v>3</v>
      </c>
    </row>
    <row r="7" spans="1:3" ht="20.100000000000001" customHeight="1">
      <c r="A7" s="3"/>
      <c r="B7" s="4" t="s">
        <v>6</v>
      </c>
      <c r="C7" s="5">
        <v>4</v>
      </c>
    </row>
    <row r="8" spans="1:3" ht="20.100000000000001" customHeight="1">
      <c r="A8" s="3"/>
      <c r="B8" s="6" t="s">
        <v>7</v>
      </c>
      <c r="C8" s="5">
        <v>6</v>
      </c>
    </row>
    <row r="9" spans="1:3" ht="20.100000000000001" customHeight="1">
      <c r="A9" s="5" t="s">
        <v>8</v>
      </c>
      <c r="B9" s="7" t="s">
        <v>9</v>
      </c>
      <c r="C9" s="5">
        <v>6</v>
      </c>
    </row>
    <row r="10" spans="1:3" ht="20.100000000000001" customHeight="1">
      <c r="A10" s="5" t="s">
        <v>10</v>
      </c>
      <c r="B10" s="7" t="s">
        <v>11</v>
      </c>
      <c r="C10" s="5">
        <v>7</v>
      </c>
    </row>
    <row r="11" spans="1:3" ht="20.100000000000001" customHeight="1">
      <c r="A11" s="5" t="s">
        <v>12</v>
      </c>
      <c r="B11" s="8" t="s">
        <v>13</v>
      </c>
      <c r="C11" s="5">
        <v>7</v>
      </c>
    </row>
    <row r="12" spans="1:3" ht="20.100000000000001" customHeight="1">
      <c r="A12" s="5" t="s">
        <v>14</v>
      </c>
      <c r="B12" s="8" t="s">
        <v>15</v>
      </c>
      <c r="C12" s="5">
        <v>8</v>
      </c>
    </row>
    <row r="13" spans="1:3" ht="20.100000000000001" customHeight="1">
      <c r="A13" s="5" t="s">
        <v>16</v>
      </c>
      <c r="B13" s="8" t="s">
        <v>450</v>
      </c>
      <c r="C13" s="5">
        <v>8</v>
      </c>
    </row>
    <row r="14" spans="1:3" ht="20.100000000000001" customHeight="1">
      <c r="A14" s="5" t="s">
        <v>17</v>
      </c>
      <c r="B14" s="4" t="s">
        <v>18</v>
      </c>
      <c r="C14" s="5">
        <v>8</v>
      </c>
    </row>
    <row r="15" spans="1:3" ht="33.75" customHeight="1">
      <c r="A15" s="5" t="s">
        <v>19</v>
      </c>
      <c r="B15" s="4" t="s">
        <v>20</v>
      </c>
      <c r="C15" s="5">
        <v>9</v>
      </c>
    </row>
    <row r="16" spans="1:3" ht="16.5" customHeight="1">
      <c r="A16" s="5" t="s">
        <v>21</v>
      </c>
      <c r="B16" s="11" t="s">
        <v>451</v>
      </c>
      <c r="C16" s="5">
        <v>10</v>
      </c>
    </row>
    <row r="17" spans="1:3" ht="18.75" customHeight="1">
      <c r="A17" s="5" t="s">
        <v>12</v>
      </c>
      <c r="B17" s="112" t="s">
        <v>452</v>
      </c>
      <c r="C17" s="5">
        <v>10</v>
      </c>
    </row>
    <row r="18" spans="1:3" ht="18" customHeight="1">
      <c r="A18" s="5" t="s">
        <v>14</v>
      </c>
      <c r="B18" s="112" t="s">
        <v>453</v>
      </c>
      <c r="C18" s="5">
        <v>10</v>
      </c>
    </row>
    <row r="19" spans="1:3" ht="20.100000000000001" customHeight="1">
      <c r="A19" s="5" t="s">
        <v>23</v>
      </c>
      <c r="B19" s="7" t="s">
        <v>22</v>
      </c>
      <c r="C19" s="5">
        <v>11</v>
      </c>
    </row>
    <row r="20" spans="1:3" ht="20.100000000000001" customHeight="1">
      <c r="A20" s="5" t="s">
        <v>454</v>
      </c>
      <c r="B20" s="7" t="s">
        <v>24</v>
      </c>
      <c r="C20" s="5">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G51"/>
  <sheetViews>
    <sheetView workbookViewId="0">
      <selection activeCell="C5" sqref="C5"/>
    </sheetView>
  </sheetViews>
  <sheetFormatPr defaultRowHeight="15"/>
  <cols>
    <col min="1" max="1" width="28.42578125" customWidth="1"/>
    <col min="2" max="2" width="53.7109375" customWidth="1"/>
    <col min="5" max="5" width="10.85546875" bestFit="1" customWidth="1"/>
  </cols>
  <sheetData>
    <row r="1" spans="1:7" ht="33" customHeight="1">
      <c r="A1" s="469" t="s">
        <v>26</v>
      </c>
      <c r="B1" s="469"/>
    </row>
    <row r="2" spans="1:7" ht="17.25" customHeight="1">
      <c r="A2" s="10" t="s">
        <v>27</v>
      </c>
      <c r="B2" s="10" t="s">
        <v>28</v>
      </c>
      <c r="F2" s="94" t="s">
        <v>27</v>
      </c>
      <c r="G2" s="94" t="s">
        <v>28</v>
      </c>
    </row>
    <row r="3" spans="1:7" ht="15.75">
      <c r="A3" s="11" t="s">
        <v>29</v>
      </c>
      <c r="B3" s="11" t="s">
        <v>30</v>
      </c>
      <c r="F3" s="89" t="s">
        <v>29</v>
      </c>
      <c r="G3" s="89" t="s">
        <v>30</v>
      </c>
    </row>
    <row r="4" spans="1:7" ht="15.75">
      <c r="A4" s="11" t="s">
        <v>31</v>
      </c>
      <c r="B4" s="11" t="s">
        <v>32</v>
      </c>
      <c r="F4" s="89" t="s">
        <v>31</v>
      </c>
      <c r="G4" s="89" t="s">
        <v>32</v>
      </c>
    </row>
    <row r="5" spans="1:7" ht="15.75">
      <c r="A5" s="11" t="s">
        <v>33</v>
      </c>
      <c r="B5" s="11" t="s">
        <v>34</v>
      </c>
      <c r="F5" s="89" t="s">
        <v>33</v>
      </c>
      <c r="G5" s="89" t="s">
        <v>34</v>
      </c>
    </row>
    <row r="6" spans="1:7" ht="15.75">
      <c r="A6" s="11" t="s">
        <v>35</v>
      </c>
      <c r="B6" s="11" t="s">
        <v>36</v>
      </c>
      <c r="F6" s="89" t="s">
        <v>366</v>
      </c>
      <c r="G6" s="89" t="s">
        <v>367</v>
      </c>
    </row>
    <row r="7" spans="1:7" ht="15.75">
      <c r="A7" s="11" t="s">
        <v>37</v>
      </c>
      <c r="B7" s="11" t="s">
        <v>38</v>
      </c>
      <c r="F7" s="89" t="s">
        <v>35</v>
      </c>
      <c r="G7" s="89" t="s">
        <v>36</v>
      </c>
    </row>
    <row r="8" spans="1:7" ht="15.75">
      <c r="A8" s="11" t="s">
        <v>39</v>
      </c>
      <c r="B8" s="11" t="s">
        <v>40</v>
      </c>
      <c r="F8" s="89" t="s">
        <v>39</v>
      </c>
      <c r="G8" s="89" t="s">
        <v>368</v>
      </c>
    </row>
    <row r="9" spans="1:7" ht="15.75">
      <c r="A9" s="11" t="s">
        <v>41</v>
      </c>
      <c r="B9" s="11" t="s">
        <v>42</v>
      </c>
      <c r="F9" s="89" t="s">
        <v>41</v>
      </c>
      <c r="G9" s="89" t="s">
        <v>42</v>
      </c>
    </row>
    <row r="10" spans="1:7" ht="15.75">
      <c r="A10" s="11" t="s">
        <v>43</v>
      </c>
      <c r="B10" s="11" t="s">
        <v>44</v>
      </c>
      <c r="F10" s="89" t="s">
        <v>43</v>
      </c>
      <c r="G10" s="89" t="s">
        <v>44</v>
      </c>
    </row>
    <row r="11" spans="1:7" ht="15.75">
      <c r="A11" s="11" t="s">
        <v>45</v>
      </c>
      <c r="B11" s="11" t="s">
        <v>46</v>
      </c>
      <c r="F11" s="89" t="s">
        <v>45</v>
      </c>
      <c r="G11" s="89" t="s">
        <v>46</v>
      </c>
    </row>
    <row r="12" spans="1:7" ht="15.75">
      <c r="A12" s="11" t="s">
        <v>137</v>
      </c>
      <c r="B12" s="11" t="s">
        <v>369</v>
      </c>
      <c r="F12" s="89" t="s">
        <v>137</v>
      </c>
      <c r="G12" s="89" t="s">
        <v>369</v>
      </c>
    </row>
    <row r="13" spans="1:7" ht="15.75">
      <c r="A13" s="11" t="s">
        <v>47</v>
      </c>
      <c r="B13" s="11" t="s">
        <v>48</v>
      </c>
      <c r="C13" s="12"/>
      <c r="F13" s="89" t="s">
        <v>359</v>
      </c>
      <c r="G13" s="89" t="s">
        <v>48</v>
      </c>
    </row>
    <row r="14" spans="1:7" ht="15.75">
      <c r="A14" s="11" t="s">
        <v>354</v>
      </c>
      <c r="B14" s="11" t="s">
        <v>370</v>
      </c>
      <c r="C14" s="13" t="s">
        <v>53</v>
      </c>
      <c r="F14" s="89" t="s">
        <v>354</v>
      </c>
      <c r="G14" s="89" t="s">
        <v>370</v>
      </c>
    </row>
    <row r="15" spans="1:7" ht="15.75">
      <c r="A15" s="11" t="s">
        <v>49</v>
      </c>
      <c r="B15" s="11" t="s">
        <v>50</v>
      </c>
      <c r="F15" s="89" t="s">
        <v>49</v>
      </c>
      <c r="G15" s="89" t="s">
        <v>50</v>
      </c>
    </row>
    <row r="16" spans="1:7" ht="15.75">
      <c r="A16" s="11" t="s">
        <v>51</v>
      </c>
      <c r="B16" s="11" t="s">
        <v>52</v>
      </c>
      <c r="F16" s="89" t="s">
        <v>51</v>
      </c>
      <c r="G16" s="89" t="s">
        <v>52</v>
      </c>
    </row>
    <row r="17" spans="1:7" ht="15.75">
      <c r="A17" s="11" t="s">
        <v>135</v>
      </c>
      <c r="B17" s="11" t="s">
        <v>371</v>
      </c>
      <c r="F17" s="89" t="s">
        <v>135</v>
      </c>
      <c r="G17" s="89" t="s">
        <v>371</v>
      </c>
    </row>
    <row r="18" spans="1:7" ht="15.75">
      <c r="A18" s="11" t="s">
        <v>361</v>
      </c>
      <c r="B18" s="11" t="s">
        <v>384</v>
      </c>
      <c r="F18" s="89" t="s">
        <v>372</v>
      </c>
      <c r="G18" s="89" t="s">
        <v>373</v>
      </c>
    </row>
    <row r="19" spans="1:7" ht="15.75">
      <c r="A19" s="11" t="s">
        <v>54</v>
      </c>
      <c r="B19" s="11" t="s">
        <v>55</v>
      </c>
      <c r="F19" s="89" t="s">
        <v>54</v>
      </c>
      <c r="G19" s="89" t="s">
        <v>55</v>
      </c>
    </row>
    <row r="20" spans="1:7" ht="15.75">
      <c r="A20" s="11" t="s">
        <v>56</v>
      </c>
      <c r="B20" s="11" t="s">
        <v>57</v>
      </c>
      <c r="C20" t="s">
        <v>66</v>
      </c>
      <c r="F20" s="90" t="s">
        <v>56</v>
      </c>
      <c r="G20" s="90" t="s">
        <v>57</v>
      </c>
    </row>
    <row r="21" spans="1:7" ht="15.75">
      <c r="A21" s="11" t="s">
        <v>58</v>
      </c>
      <c r="B21" s="11" t="s">
        <v>59</v>
      </c>
      <c r="F21" s="90" t="s">
        <v>60</v>
      </c>
      <c r="G21" s="90" t="s">
        <v>374</v>
      </c>
    </row>
    <row r="22" spans="1:7" ht="15.75">
      <c r="A22" s="11" t="s">
        <v>360</v>
      </c>
      <c r="B22" s="11" t="s">
        <v>383</v>
      </c>
      <c r="F22" s="90" t="s">
        <v>64</v>
      </c>
      <c r="G22" s="90" t="s">
        <v>65</v>
      </c>
    </row>
    <row r="23" spans="1:7" ht="15.75">
      <c r="A23" s="11" t="s">
        <v>60</v>
      </c>
      <c r="B23" s="11" t="s">
        <v>61</v>
      </c>
      <c r="F23" s="90" t="s">
        <v>62</v>
      </c>
      <c r="G23" s="90" t="s">
        <v>375</v>
      </c>
    </row>
    <row r="24" spans="1:7" ht="15.75">
      <c r="A24" s="11" t="s">
        <v>62</v>
      </c>
      <c r="B24" s="11" t="s">
        <v>63</v>
      </c>
      <c r="F24" s="90" t="s">
        <v>376</v>
      </c>
      <c r="G24" s="90" t="s">
        <v>377</v>
      </c>
    </row>
    <row r="25" spans="1:7" ht="15.75">
      <c r="A25" s="11" t="s">
        <v>64</v>
      </c>
      <c r="B25" s="11" t="s">
        <v>65</v>
      </c>
      <c r="F25" s="90" t="s">
        <v>358</v>
      </c>
      <c r="G25" s="90" t="s">
        <v>378</v>
      </c>
    </row>
    <row r="26" spans="1:7" ht="15.75">
      <c r="A26" s="11" t="s">
        <v>67</v>
      </c>
      <c r="B26" s="11" t="s">
        <v>68</v>
      </c>
      <c r="F26" s="90" t="s">
        <v>69</v>
      </c>
      <c r="G26" s="90" t="s">
        <v>70</v>
      </c>
    </row>
    <row r="27" spans="1:7" ht="15.75">
      <c r="A27" s="11" t="s">
        <v>358</v>
      </c>
      <c r="B27" s="11" t="s">
        <v>378</v>
      </c>
      <c r="F27" s="90" t="s">
        <v>71</v>
      </c>
      <c r="G27" s="90" t="s">
        <v>72</v>
      </c>
    </row>
    <row r="28" spans="1:7" ht="15.75">
      <c r="A28" s="11" t="s">
        <v>69</v>
      </c>
      <c r="B28" s="11" t="s">
        <v>70</v>
      </c>
      <c r="F28" s="90" t="s">
        <v>73</v>
      </c>
      <c r="G28" s="90" t="s">
        <v>74</v>
      </c>
    </row>
    <row r="29" spans="1:7" ht="15.75">
      <c r="A29" s="11" t="s">
        <v>71</v>
      </c>
      <c r="B29" s="11" t="s">
        <v>72</v>
      </c>
      <c r="F29" s="91" t="s">
        <v>75</v>
      </c>
      <c r="G29" s="90" t="s">
        <v>76</v>
      </c>
    </row>
    <row r="30" spans="1:7" ht="15.75">
      <c r="A30" s="11" t="s">
        <v>73</v>
      </c>
      <c r="B30" s="11" t="s">
        <v>74</v>
      </c>
      <c r="F30" s="89" t="s">
        <v>79</v>
      </c>
      <c r="G30" s="89" t="s">
        <v>80</v>
      </c>
    </row>
    <row r="31" spans="1:7" ht="15.75">
      <c r="A31" s="11" t="s">
        <v>75</v>
      </c>
      <c r="B31" s="11" t="s">
        <v>76</v>
      </c>
      <c r="F31" s="89" t="s">
        <v>81</v>
      </c>
      <c r="G31" s="89" t="s">
        <v>82</v>
      </c>
    </row>
    <row r="32" spans="1:7" ht="15.75">
      <c r="A32" s="11" t="s">
        <v>79</v>
      </c>
      <c r="B32" s="11" t="s">
        <v>80</v>
      </c>
      <c r="F32" s="89" t="s">
        <v>83</v>
      </c>
      <c r="G32" s="89" t="s">
        <v>84</v>
      </c>
    </row>
    <row r="33" spans="1:7" ht="15.75">
      <c r="A33" s="11" t="s">
        <v>81</v>
      </c>
      <c r="B33" s="11" t="s">
        <v>82</v>
      </c>
      <c r="F33" s="89" t="s">
        <v>85</v>
      </c>
      <c r="G33" s="89" t="s">
        <v>86</v>
      </c>
    </row>
    <row r="34" spans="1:7" ht="15.75">
      <c r="A34" s="11" t="s">
        <v>83</v>
      </c>
      <c r="B34" s="11" t="s">
        <v>84</v>
      </c>
      <c r="C34" s="11" t="s">
        <v>97</v>
      </c>
      <c r="F34" s="89" t="s">
        <v>356</v>
      </c>
      <c r="G34" s="89" t="s">
        <v>379</v>
      </c>
    </row>
    <row r="35" spans="1:7" ht="15.75">
      <c r="A35" s="11" t="s">
        <v>85</v>
      </c>
      <c r="B35" s="11" t="s">
        <v>86</v>
      </c>
      <c r="C35" s="11"/>
      <c r="F35" s="89" t="s">
        <v>87</v>
      </c>
      <c r="G35" s="89" t="s">
        <v>88</v>
      </c>
    </row>
    <row r="36" spans="1:7" ht="15.75">
      <c r="A36" s="11" t="s">
        <v>356</v>
      </c>
      <c r="B36" s="11" t="s">
        <v>379</v>
      </c>
      <c r="F36" s="89" t="s">
        <v>89</v>
      </c>
      <c r="G36" s="89" t="s">
        <v>90</v>
      </c>
    </row>
    <row r="37" spans="1:7" ht="15.75">
      <c r="A37" s="11" t="s">
        <v>87</v>
      </c>
      <c r="B37" s="11" t="s">
        <v>88</v>
      </c>
      <c r="F37" s="89" t="s">
        <v>138</v>
      </c>
      <c r="G37" s="89" t="s">
        <v>380</v>
      </c>
    </row>
    <row r="38" spans="1:7" ht="15.75">
      <c r="A38" s="11" t="s">
        <v>89</v>
      </c>
      <c r="B38" s="11" t="s">
        <v>90</v>
      </c>
      <c r="F38" s="89" t="s">
        <v>91</v>
      </c>
      <c r="G38" s="89" t="s">
        <v>92</v>
      </c>
    </row>
    <row r="39" spans="1:7" ht="15.75">
      <c r="A39" s="11" t="s">
        <v>138</v>
      </c>
      <c r="B39" s="11" t="s">
        <v>380</v>
      </c>
      <c r="F39" s="89" t="s">
        <v>93</v>
      </c>
      <c r="G39" s="89" t="s">
        <v>94</v>
      </c>
    </row>
    <row r="40" spans="1:7" ht="15.75">
      <c r="A40" s="11" t="s">
        <v>91</v>
      </c>
      <c r="B40" s="11" t="s">
        <v>92</v>
      </c>
      <c r="F40" s="89" t="s">
        <v>95</v>
      </c>
      <c r="G40" s="89" t="s">
        <v>96</v>
      </c>
    </row>
    <row r="41" spans="1:7" ht="15.75">
      <c r="A41" s="11" t="s">
        <v>93</v>
      </c>
      <c r="B41" s="11" t="s">
        <v>94</v>
      </c>
      <c r="F41" s="89" t="s">
        <v>98</v>
      </c>
      <c r="G41" s="89" t="s">
        <v>99</v>
      </c>
    </row>
    <row r="42" spans="1:7" ht="15.75">
      <c r="A42" s="11" t="s">
        <v>95</v>
      </c>
      <c r="B42" s="11" t="s">
        <v>96</v>
      </c>
      <c r="F42" s="89" t="s">
        <v>100</v>
      </c>
      <c r="G42" s="89" t="s">
        <v>101</v>
      </c>
    </row>
    <row r="43" spans="1:7" ht="15.75">
      <c r="A43" s="11" t="s">
        <v>98</v>
      </c>
      <c r="B43" s="11" t="s">
        <v>99</v>
      </c>
      <c r="F43" s="89" t="s">
        <v>102</v>
      </c>
      <c r="G43" s="89" t="s">
        <v>103</v>
      </c>
    </row>
    <row r="44" spans="1:7" ht="15.75">
      <c r="A44" s="11" t="s">
        <v>100</v>
      </c>
      <c r="B44" s="11" t="s">
        <v>101</v>
      </c>
      <c r="F44" s="89" t="s">
        <v>106</v>
      </c>
      <c r="G44" s="89" t="s">
        <v>107</v>
      </c>
    </row>
    <row r="45" spans="1:7" ht="15.75">
      <c r="A45" s="11" t="s">
        <v>102</v>
      </c>
      <c r="B45" s="11" t="s">
        <v>103</v>
      </c>
      <c r="F45" s="89" t="s">
        <v>108</v>
      </c>
      <c r="G45" s="89" t="s">
        <v>109</v>
      </c>
    </row>
    <row r="46" spans="1:7" ht="15.75">
      <c r="A46" s="11" t="s">
        <v>104</v>
      </c>
      <c r="B46" s="11" t="s">
        <v>105</v>
      </c>
      <c r="F46" s="89" t="s">
        <v>110</v>
      </c>
      <c r="G46" s="89" t="s">
        <v>111</v>
      </c>
    </row>
    <row r="47" spans="1:7" ht="15.75">
      <c r="A47" s="11" t="s">
        <v>106</v>
      </c>
      <c r="B47" s="11" t="s">
        <v>107</v>
      </c>
    </row>
    <row r="48" spans="1:7" ht="15.75">
      <c r="A48" s="11" t="s">
        <v>108</v>
      </c>
      <c r="B48" s="11" t="s">
        <v>109</v>
      </c>
    </row>
    <row r="49" spans="1:2" ht="15.75">
      <c r="A49" s="11" t="s">
        <v>110</v>
      </c>
      <c r="B49" s="11" t="s">
        <v>111</v>
      </c>
    </row>
    <row r="50" spans="1:2" ht="15.75">
      <c r="A50" s="11"/>
      <c r="B50" s="11"/>
    </row>
    <row r="51" spans="1:2" ht="15.75">
      <c r="B51" s="11"/>
    </row>
  </sheetData>
  <mergeCells count="1">
    <mergeCell ref="A1:B1"/>
  </mergeCells>
  <pageMargins left="0.7" right="0.7" top="0.75" bottom="0.75" header="0.3" footer="0.3"/>
  <pageSetup paperSize="9" orientation="portrait" horizont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2:L49"/>
  <sheetViews>
    <sheetView workbookViewId="0">
      <selection activeCell="D19" sqref="D19"/>
    </sheetView>
  </sheetViews>
  <sheetFormatPr defaultRowHeight="15"/>
  <cols>
    <col min="1" max="1" width="26" bestFit="1" customWidth="1"/>
    <col min="2" max="2" width="54" bestFit="1" customWidth="1"/>
    <col min="7" max="7" width="30.28515625" bestFit="1" customWidth="1"/>
    <col min="8" max="8" width="37" bestFit="1" customWidth="1"/>
    <col min="11" max="11" width="26" bestFit="1" customWidth="1"/>
  </cols>
  <sheetData>
    <row r="2" spans="1:12" ht="15.75">
      <c r="A2" s="95" t="s">
        <v>29</v>
      </c>
      <c r="B2" s="95" t="s">
        <v>30</v>
      </c>
      <c r="G2" s="96"/>
      <c r="H2" s="89" t="s">
        <v>369</v>
      </c>
      <c r="K2" s="89" t="s">
        <v>29</v>
      </c>
      <c r="L2" s="89" t="s">
        <v>30</v>
      </c>
    </row>
    <row r="3" spans="1:12" ht="15.75">
      <c r="A3" s="95" t="s">
        <v>31</v>
      </c>
      <c r="B3" s="95" t="s">
        <v>32</v>
      </c>
      <c r="G3" s="96"/>
      <c r="H3" s="89" t="s">
        <v>370</v>
      </c>
      <c r="K3" s="89" t="s">
        <v>31</v>
      </c>
      <c r="L3" s="89" t="s">
        <v>32</v>
      </c>
    </row>
    <row r="4" spans="1:12" ht="15.75">
      <c r="A4" s="95" t="s">
        <v>33</v>
      </c>
      <c r="B4" s="95" t="s">
        <v>34</v>
      </c>
      <c r="G4" s="96"/>
      <c r="H4" s="89" t="s">
        <v>371</v>
      </c>
      <c r="K4" s="89" t="s">
        <v>33</v>
      </c>
      <c r="L4" s="89" t="s">
        <v>34</v>
      </c>
    </row>
    <row r="5" spans="1:12" ht="15.75">
      <c r="A5" s="95" t="s">
        <v>35</v>
      </c>
      <c r="B5" s="95" t="s">
        <v>36</v>
      </c>
      <c r="G5" s="19"/>
      <c r="H5" s="89" t="s">
        <v>384</v>
      </c>
      <c r="K5" s="89" t="s">
        <v>35</v>
      </c>
      <c r="L5" s="89" t="s">
        <v>36</v>
      </c>
    </row>
    <row r="6" spans="1:12" ht="15.75">
      <c r="A6" s="95" t="s">
        <v>39</v>
      </c>
      <c r="B6" s="95" t="s">
        <v>40</v>
      </c>
      <c r="G6" s="19"/>
      <c r="H6" s="93" t="s">
        <v>383</v>
      </c>
      <c r="K6" s="89" t="s">
        <v>39</v>
      </c>
      <c r="L6" s="89" t="s">
        <v>368</v>
      </c>
    </row>
    <row r="7" spans="1:12" ht="15.75">
      <c r="A7" s="95" t="s">
        <v>41</v>
      </c>
      <c r="B7" s="95" t="s">
        <v>42</v>
      </c>
      <c r="G7" s="19"/>
      <c r="H7" s="90" t="s">
        <v>378</v>
      </c>
      <c r="K7" s="89" t="s">
        <v>41</v>
      </c>
      <c r="L7" s="89" t="s">
        <v>42</v>
      </c>
    </row>
    <row r="8" spans="1:12" ht="15.75">
      <c r="A8" s="95" t="s">
        <v>43</v>
      </c>
      <c r="B8" s="95" t="s">
        <v>44</v>
      </c>
      <c r="G8" s="19"/>
      <c r="H8" s="89" t="s">
        <v>379</v>
      </c>
      <c r="K8" s="89" t="s">
        <v>43</v>
      </c>
      <c r="L8" s="89" t="s">
        <v>44</v>
      </c>
    </row>
    <row r="9" spans="1:12" ht="15.75">
      <c r="A9" s="95" t="s">
        <v>45</v>
      </c>
      <c r="B9" s="95" t="s">
        <v>46</v>
      </c>
      <c r="G9" s="19"/>
      <c r="H9" s="89" t="s">
        <v>380</v>
      </c>
      <c r="K9" s="89" t="s">
        <v>45</v>
      </c>
      <c r="L9" s="89" t="s">
        <v>46</v>
      </c>
    </row>
    <row r="10" spans="1:12" ht="15.75">
      <c r="A10" s="95" t="s">
        <v>137</v>
      </c>
      <c r="B10" s="95" t="s">
        <v>369</v>
      </c>
      <c r="G10" s="19"/>
      <c r="K10" s="89" t="s">
        <v>137</v>
      </c>
      <c r="L10" s="89" t="s">
        <v>369</v>
      </c>
    </row>
    <row r="11" spans="1:12" ht="15.75">
      <c r="A11" s="95" t="s">
        <v>394</v>
      </c>
      <c r="B11" s="95" t="s">
        <v>395</v>
      </c>
      <c r="G11" s="19"/>
      <c r="K11" s="89" t="s">
        <v>359</v>
      </c>
      <c r="L11" s="89" t="s">
        <v>48</v>
      </c>
    </row>
    <row r="12" spans="1:12" ht="15.75">
      <c r="A12" s="95" t="s">
        <v>47</v>
      </c>
      <c r="B12" s="95" t="s">
        <v>48</v>
      </c>
      <c r="G12" s="19"/>
      <c r="K12" s="89" t="s">
        <v>354</v>
      </c>
      <c r="L12" s="89" t="s">
        <v>370</v>
      </c>
    </row>
    <row r="13" spans="1:12" ht="15.75">
      <c r="A13" s="95" t="s">
        <v>49</v>
      </c>
      <c r="B13" s="95" t="s">
        <v>50</v>
      </c>
      <c r="G13" s="19"/>
      <c r="K13" s="89" t="s">
        <v>49</v>
      </c>
      <c r="L13" s="89" t="s">
        <v>50</v>
      </c>
    </row>
    <row r="14" spans="1:12" ht="15.75">
      <c r="A14" s="95" t="s">
        <v>51</v>
      </c>
      <c r="B14" s="95" t="s">
        <v>52</v>
      </c>
      <c r="G14" s="19"/>
      <c r="K14" s="89" t="s">
        <v>51</v>
      </c>
      <c r="L14" s="89" t="s">
        <v>52</v>
      </c>
    </row>
    <row r="15" spans="1:12" ht="15.75">
      <c r="A15" s="95" t="s">
        <v>135</v>
      </c>
      <c r="B15" s="95" t="s">
        <v>371</v>
      </c>
      <c r="G15" s="19"/>
      <c r="K15" s="89" t="s">
        <v>135</v>
      </c>
      <c r="L15" s="89" t="s">
        <v>371</v>
      </c>
    </row>
    <row r="16" spans="1:12" ht="15.75">
      <c r="A16" s="95" t="s">
        <v>361</v>
      </c>
      <c r="B16" s="95" t="s">
        <v>384</v>
      </c>
      <c r="G16" s="19"/>
      <c r="K16" s="89" t="s">
        <v>372</v>
      </c>
      <c r="L16" s="89" t="s">
        <v>373</v>
      </c>
    </row>
    <row r="17" spans="1:12" ht="15.75">
      <c r="A17" s="95" t="s">
        <v>54</v>
      </c>
      <c r="B17" s="95" t="s">
        <v>55</v>
      </c>
      <c r="G17" s="19"/>
      <c r="K17" s="89" t="s">
        <v>54</v>
      </c>
      <c r="L17" s="89" t="s">
        <v>55</v>
      </c>
    </row>
    <row r="18" spans="1:12" ht="15.75">
      <c r="A18" s="95" t="s">
        <v>56</v>
      </c>
      <c r="B18" s="95" t="s">
        <v>57</v>
      </c>
      <c r="G18" s="19"/>
      <c r="K18" s="89" t="s">
        <v>56</v>
      </c>
      <c r="L18" s="89" t="s">
        <v>57</v>
      </c>
    </row>
    <row r="19" spans="1:12" ht="15.75">
      <c r="A19" s="95" t="s">
        <v>58</v>
      </c>
      <c r="B19" s="95" t="s">
        <v>59</v>
      </c>
      <c r="G19" s="19"/>
      <c r="K19" s="89" t="s">
        <v>58</v>
      </c>
      <c r="L19" s="89" t="s">
        <v>59</v>
      </c>
    </row>
    <row r="20" spans="1:12" ht="15.75">
      <c r="A20" s="95" t="s">
        <v>360</v>
      </c>
      <c r="B20" s="95" t="s">
        <v>383</v>
      </c>
      <c r="G20" s="19"/>
      <c r="K20" s="89" t="s">
        <v>60</v>
      </c>
      <c r="L20" s="89" t="s">
        <v>61</v>
      </c>
    </row>
    <row r="21" spans="1:12" ht="15.75">
      <c r="A21" s="95" t="s">
        <v>392</v>
      </c>
      <c r="B21" s="95" t="s">
        <v>396</v>
      </c>
      <c r="G21" s="19"/>
      <c r="K21" s="89" t="s">
        <v>381</v>
      </c>
      <c r="L21" s="89" t="s">
        <v>382</v>
      </c>
    </row>
    <row r="22" spans="1:12" ht="15.75">
      <c r="A22" s="95" t="s">
        <v>60</v>
      </c>
      <c r="B22" s="95" t="s">
        <v>61</v>
      </c>
      <c r="G22" s="19"/>
      <c r="K22" s="89" t="s">
        <v>62</v>
      </c>
      <c r="L22" s="89" t="s">
        <v>63</v>
      </c>
    </row>
    <row r="23" spans="1:12" ht="15.75">
      <c r="A23" s="95" t="s">
        <v>62</v>
      </c>
      <c r="B23" s="95" t="s">
        <v>63</v>
      </c>
      <c r="G23" s="19"/>
      <c r="K23" s="89" t="s">
        <v>64</v>
      </c>
      <c r="L23" s="89" t="s">
        <v>65</v>
      </c>
    </row>
    <row r="24" spans="1:12" ht="15.75">
      <c r="A24" s="95" t="s">
        <v>64</v>
      </c>
      <c r="B24" s="95" t="s">
        <v>65</v>
      </c>
      <c r="G24" s="19"/>
      <c r="K24" s="89" t="s">
        <v>67</v>
      </c>
      <c r="L24" s="89" t="s">
        <v>68</v>
      </c>
    </row>
    <row r="25" spans="1:12" ht="15.75">
      <c r="A25" s="95" t="s">
        <v>358</v>
      </c>
      <c r="B25" s="95" t="s">
        <v>378</v>
      </c>
      <c r="G25" s="19" t="s">
        <v>136</v>
      </c>
      <c r="K25" s="89" t="s">
        <v>69</v>
      </c>
      <c r="L25" s="89" t="s">
        <v>70</v>
      </c>
    </row>
    <row r="26" spans="1:12" ht="15.75">
      <c r="A26" s="95" t="s">
        <v>69</v>
      </c>
      <c r="B26" s="95" t="s">
        <v>70</v>
      </c>
      <c r="G26" s="19" t="s">
        <v>385</v>
      </c>
      <c r="K26" s="89" t="s">
        <v>71</v>
      </c>
      <c r="L26" s="89" t="s">
        <v>72</v>
      </c>
    </row>
    <row r="27" spans="1:12" ht="15.75">
      <c r="A27" s="95" t="s">
        <v>71</v>
      </c>
      <c r="B27" s="95" t="s">
        <v>72</v>
      </c>
      <c r="G27" s="19"/>
      <c r="K27" s="89" t="s">
        <v>73</v>
      </c>
      <c r="L27" s="89" t="s">
        <v>74</v>
      </c>
    </row>
    <row r="28" spans="1:12" ht="15.75">
      <c r="A28" s="95" t="s">
        <v>73</v>
      </c>
      <c r="B28" s="95" t="s">
        <v>74</v>
      </c>
      <c r="G28" s="19"/>
      <c r="K28" s="92" t="s">
        <v>75</v>
      </c>
      <c r="L28" s="89" t="s">
        <v>76</v>
      </c>
    </row>
    <row r="29" spans="1:12" ht="15.75">
      <c r="A29" s="95" t="s">
        <v>75</v>
      </c>
      <c r="B29" s="95" t="s">
        <v>76</v>
      </c>
      <c r="G29" s="19"/>
      <c r="K29" s="89" t="s">
        <v>77</v>
      </c>
      <c r="L29" s="89" t="s">
        <v>78</v>
      </c>
    </row>
    <row r="30" spans="1:12" ht="15.75">
      <c r="A30" s="95" t="s">
        <v>79</v>
      </c>
      <c r="B30" s="95" t="s">
        <v>80</v>
      </c>
      <c r="G30" s="19"/>
      <c r="K30" s="89" t="s">
        <v>79</v>
      </c>
      <c r="L30" s="89" t="s">
        <v>80</v>
      </c>
    </row>
    <row r="31" spans="1:12" ht="15.75">
      <c r="A31" s="95" t="s">
        <v>81</v>
      </c>
      <c r="B31" s="95" t="s">
        <v>82</v>
      </c>
      <c r="G31" s="19"/>
      <c r="K31" s="89" t="s">
        <v>81</v>
      </c>
      <c r="L31" s="89" t="s">
        <v>82</v>
      </c>
    </row>
    <row r="32" spans="1:12" ht="15.75">
      <c r="A32" s="95" t="s">
        <v>83</v>
      </c>
      <c r="B32" s="95" t="s">
        <v>84</v>
      </c>
      <c r="G32" s="19"/>
      <c r="K32" s="89" t="s">
        <v>83</v>
      </c>
      <c r="L32" s="89" t="s">
        <v>84</v>
      </c>
    </row>
    <row r="33" spans="1:12" ht="15.75">
      <c r="A33" s="95" t="s">
        <v>85</v>
      </c>
      <c r="B33" s="95" t="s">
        <v>86</v>
      </c>
      <c r="G33" s="19"/>
      <c r="K33" s="89" t="s">
        <v>85</v>
      </c>
      <c r="L33" s="89" t="s">
        <v>86</v>
      </c>
    </row>
    <row r="34" spans="1:12" ht="15.75">
      <c r="A34" s="95" t="s">
        <v>356</v>
      </c>
      <c r="B34" s="95" t="s">
        <v>379</v>
      </c>
      <c r="G34" s="96"/>
      <c r="K34" s="89" t="s">
        <v>87</v>
      </c>
      <c r="L34" s="89" t="s">
        <v>88</v>
      </c>
    </row>
    <row r="35" spans="1:12" ht="15.75">
      <c r="A35" s="95" t="s">
        <v>397</v>
      </c>
      <c r="B35" s="95" t="s">
        <v>398</v>
      </c>
      <c r="G35" s="96"/>
      <c r="K35" s="89" t="s">
        <v>89</v>
      </c>
      <c r="L35" s="89" t="s">
        <v>90</v>
      </c>
    </row>
    <row r="36" spans="1:12" ht="15.75">
      <c r="A36" s="95" t="s">
        <v>87</v>
      </c>
      <c r="B36" s="95" t="s">
        <v>88</v>
      </c>
      <c r="G36" s="96"/>
      <c r="K36" s="89" t="s">
        <v>138</v>
      </c>
      <c r="L36" s="89" t="s">
        <v>380</v>
      </c>
    </row>
    <row r="37" spans="1:12" ht="15.75">
      <c r="A37" s="95" t="s">
        <v>89</v>
      </c>
      <c r="B37" s="95" t="s">
        <v>90</v>
      </c>
      <c r="G37" s="96"/>
      <c r="K37" s="89" t="s">
        <v>91</v>
      </c>
      <c r="L37" s="89" t="s">
        <v>92</v>
      </c>
    </row>
    <row r="38" spans="1:12" ht="15.75">
      <c r="A38" s="95" t="s">
        <v>391</v>
      </c>
      <c r="B38" s="95" t="s">
        <v>399</v>
      </c>
      <c r="K38" s="89" t="s">
        <v>93</v>
      </c>
      <c r="L38" s="89" t="s">
        <v>94</v>
      </c>
    </row>
    <row r="39" spans="1:12" ht="15.75">
      <c r="A39" s="95" t="s">
        <v>91</v>
      </c>
      <c r="B39" s="95" t="s">
        <v>92</v>
      </c>
      <c r="K39" s="89" t="s">
        <v>95</v>
      </c>
      <c r="L39" s="89" t="s">
        <v>96</v>
      </c>
    </row>
    <row r="40" spans="1:12" ht="15.75">
      <c r="A40" s="95" t="s">
        <v>93</v>
      </c>
      <c r="B40" s="95" t="s">
        <v>94</v>
      </c>
      <c r="K40" s="89" t="s">
        <v>98</v>
      </c>
      <c r="L40" s="89" t="s">
        <v>99</v>
      </c>
    </row>
    <row r="41" spans="1:12" ht="15.75">
      <c r="A41" s="95" t="s">
        <v>95</v>
      </c>
      <c r="B41" s="95" t="s">
        <v>96</v>
      </c>
      <c r="K41" s="89" t="s">
        <v>100</v>
      </c>
      <c r="L41" s="89" t="s">
        <v>101</v>
      </c>
    </row>
    <row r="42" spans="1:12" ht="15.75">
      <c r="A42" s="95" t="s">
        <v>98</v>
      </c>
      <c r="B42" s="95" t="s">
        <v>99</v>
      </c>
      <c r="K42" s="89" t="s">
        <v>102</v>
      </c>
      <c r="L42" s="89" t="s">
        <v>103</v>
      </c>
    </row>
    <row r="43" spans="1:12" ht="15.75">
      <c r="A43" s="95" t="s">
        <v>100</v>
      </c>
      <c r="B43" s="95" t="s">
        <v>101</v>
      </c>
      <c r="K43" s="89" t="s">
        <v>104</v>
      </c>
      <c r="L43" s="89" t="s">
        <v>105</v>
      </c>
    </row>
    <row r="44" spans="1:12" ht="15.75">
      <c r="A44" s="95" t="s">
        <v>102</v>
      </c>
      <c r="B44" s="95" t="s">
        <v>103</v>
      </c>
      <c r="K44" s="89" t="s">
        <v>106</v>
      </c>
      <c r="L44" s="89" t="s">
        <v>107</v>
      </c>
    </row>
    <row r="45" spans="1:12" ht="15.75">
      <c r="A45" s="95" t="s">
        <v>106</v>
      </c>
      <c r="B45" s="95" t="s">
        <v>107</v>
      </c>
      <c r="K45" s="89" t="s">
        <v>108</v>
      </c>
      <c r="L45" s="89" t="s">
        <v>109</v>
      </c>
    </row>
    <row r="46" spans="1:12" ht="15.75">
      <c r="A46" s="95" t="s">
        <v>393</v>
      </c>
      <c r="B46" s="95" t="s">
        <v>400</v>
      </c>
      <c r="K46" s="89" t="s">
        <v>110</v>
      </c>
      <c r="L46" s="89" t="s">
        <v>111</v>
      </c>
    </row>
    <row r="47" spans="1:12" ht="15.75">
      <c r="A47" s="95" t="s">
        <v>108</v>
      </c>
      <c r="B47" s="95" t="s">
        <v>109</v>
      </c>
    </row>
    <row r="48" spans="1:12" ht="15.75">
      <c r="A48" s="95" t="s">
        <v>110</v>
      </c>
      <c r="B48" s="95" t="s">
        <v>111</v>
      </c>
    </row>
    <row r="49" spans="1:2" ht="15.75">
      <c r="A49" s="95" t="s">
        <v>362</v>
      </c>
      <c r="B49" s="95" t="s">
        <v>390</v>
      </c>
    </row>
  </sheetData>
  <sortState ref="G3:G33">
    <sortCondition ref="G3:G3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tabColor rgb="FF7030A0"/>
    <pageSetUpPr fitToPage="1"/>
  </sheetPr>
  <dimension ref="A1:E25"/>
  <sheetViews>
    <sheetView view="pageBreakPreview" zoomScaleNormal="85" zoomScaleSheetLayoutView="100" workbookViewId="0">
      <selection activeCell="D16" sqref="D16"/>
    </sheetView>
  </sheetViews>
  <sheetFormatPr defaultColWidth="9.140625" defaultRowHeight="15"/>
  <cols>
    <col min="1" max="1" width="7.42578125" style="14" customWidth="1"/>
    <col min="2" max="2" width="43.7109375" style="14" customWidth="1"/>
    <col min="3" max="3" width="14.5703125" style="14" customWidth="1"/>
    <col min="4" max="4" width="14.28515625" style="14" customWidth="1"/>
    <col min="5" max="5" width="14.42578125" style="14" customWidth="1"/>
    <col min="6" max="16384" width="9.140625" style="14"/>
  </cols>
  <sheetData>
    <row r="1" spans="1:5" ht="24.75" customHeight="1">
      <c r="A1" s="470" t="s">
        <v>1786</v>
      </c>
      <c r="B1" s="471"/>
      <c r="C1" s="471"/>
      <c r="D1" s="471"/>
      <c r="E1" s="472"/>
    </row>
    <row r="2" spans="1:5" ht="38.25">
      <c r="A2" s="379" t="s">
        <v>141</v>
      </c>
      <c r="B2" s="379" t="s">
        <v>802</v>
      </c>
      <c r="C2" s="379" t="s">
        <v>143</v>
      </c>
      <c r="D2" s="379" t="s">
        <v>144</v>
      </c>
      <c r="E2" s="379" t="s">
        <v>145</v>
      </c>
    </row>
    <row r="3" spans="1:5">
      <c r="A3" s="379" t="s">
        <v>183</v>
      </c>
      <c r="B3" s="412" t="s">
        <v>142</v>
      </c>
      <c r="C3" s="413"/>
      <c r="D3" s="379"/>
      <c r="E3" s="379"/>
    </row>
    <row r="4" spans="1:5">
      <c r="A4" s="300">
        <v>1</v>
      </c>
      <c r="B4" s="301" t="s">
        <v>1064</v>
      </c>
      <c r="C4" s="302">
        <v>6914.4400000000005</v>
      </c>
      <c r="D4" s="303">
        <v>34.213916545406427</v>
      </c>
      <c r="E4" s="303">
        <v>6.1929889866034307</v>
      </c>
    </row>
    <row r="5" spans="1:5">
      <c r="A5" s="300">
        <v>2</v>
      </c>
      <c r="B5" s="301" t="s">
        <v>1690</v>
      </c>
      <c r="C5" s="302">
        <v>10670.869607500003</v>
      </c>
      <c r="D5" s="303">
        <v>52.801418801510877</v>
      </c>
      <c r="E5" s="303">
        <v>9.5574736286277382</v>
      </c>
    </row>
    <row r="6" spans="1:5">
      <c r="A6" s="300"/>
      <c r="B6" s="305" t="s">
        <v>645</v>
      </c>
      <c r="C6" s="306"/>
      <c r="D6" s="307"/>
      <c r="E6" s="307"/>
    </row>
    <row r="7" spans="1:5">
      <c r="A7" s="304"/>
      <c r="B7" s="308" t="s">
        <v>646</v>
      </c>
      <c r="C7" s="306">
        <v>5625.9232925000006</v>
      </c>
      <c r="D7" s="307">
        <v>27.838099689989811</v>
      </c>
      <c r="E7" s="307">
        <v>5.0389158037278818</v>
      </c>
    </row>
    <row r="8" spans="1:5">
      <c r="A8" s="304"/>
      <c r="B8" s="308" t="s">
        <v>647</v>
      </c>
      <c r="C8" s="306">
        <v>4232.9838125000006</v>
      </c>
      <c r="D8" s="307">
        <v>20.945579815419809</v>
      </c>
      <c r="E8" s="307">
        <v>3.7913152954227822</v>
      </c>
    </row>
    <row r="9" spans="1:5" ht="16.5" customHeight="1">
      <c r="A9" s="304"/>
      <c r="B9" s="308" t="s">
        <v>674</v>
      </c>
      <c r="C9" s="306">
        <v>777.48585249999985</v>
      </c>
      <c r="D9" s="307">
        <v>3.8471425122886544</v>
      </c>
      <c r="E9" s="307">
        <v>0.69636316487994376</v>
      </c>
    </row>
    <row r="10" spans="1:5" ht="15.75" customHeight="1">
      <c r="A10" s="304"/>
      <c r="B10" s="308" t="s">
        <v>771</v>
      </c>
      <c r="C10" s="306">
        <v>0</v>
      </c>
      <c r="D10" s="307">
        <v>0</v>
      </c>
      <c r="E10" s="307">
        <v>0</v>
      </c>
    </row>
    <row r="11" spans="1:5">
      <c r="A11" s="304"/>
      <c r="B11" s="305" t="s">
        <v>648</v>
      </c>
      <c r="C11" s="306"/>
      <c r="D11" s="307"/>
      <c r="E11" s="307"/>
    </row>
    <row r="12" spans="1:5">
      <c r="A12" s="304"/>
      <c r="B12" s="308" t="s">
        <v>646</v>
      </c>
      <c r="C12" s="306">
        <v>15.205</v>
      </c>
      <c r="D12" s="307">
        <v>7.5237127095311357E-2</v>
      </c>
      <c r="E12" s="307">
        <v>1.3618513942026419E-2</v>
      </c>
    </row>
    <row r="13" spans="1:5">
      <c r="A13" s="304"/>
      <c r="B13" s="308" t="s">
        <v>647</v>
      </c>
      <c r="C13" s="306">
        <v>14.063750000000001</v>
      </c>
      <c r="D13" s="307">
        <v>6.9590012902774431E-2</v>
      </c>
      <c r="E13" s="307">
        <v>1.2596341693664852E-2</v>
      </c>
    </row>
    <row r="14" spans="1:5" ht="16.5" customHeight="1">
      <c r="A14" s="304"/>
      <c r="B14" s="308" t="s">
        <v>674</v>
      </c>
      <c r="C14" s="306">
        <v>0.26840000000000003</v>
      </c>
      <c r="D14" s="434">
        <v>1.32809239805206E-3</v>
      </c>
      <c r="E14" s="466">
        <v>2.4039520828937136E-4</v>
      </c>
    </row>
    <row r="15" spans="1:5">
      <c r="A15" s="304"/>
      <c r="B15" s="308" t="s">
        <v>771</v>
      </c>
      <c r="C15" s="306">
        <v>0</v>
      </c>
      <c r="D15" s="307">
        <v>0</v>
      </c>
      <c r="E15" s="307">
        <v>0</v>
      </c>
    </row>
    <row r="16" spans="1:5">
      <c r="A16" s="304"/>
      <c r="B16" s="305" t="s">
        <v>819</v>
      </c>
      <c r="C16" s="306"/>
      <c r="D16" s="307"/>
      <c r="E16" s="307"/>
    </row>
    <row r="17" spans="1:5">
      <c r="A17" s="304"/>
      <c r="B17" s="308" t="s">
        <v>646</v>
      </c>
      <c r="C17" s="306">
        <v>4.2262499999999994</v>
      </c>
      <c r="D17" s="307">
        <v>2.0912259676853638E-2</v>
      </c>
      <c r="E17" s="434">
        <v>3.7852840873060928E-3</v>
      </c>
    </row>
    <row r="18" spans="1:5">
      <c r="A18" s="304"/>
      <c r="B18" s="308" t="s">
        <v>647</v>
      </c>
      <c r="C18" s="306">
        <v>0.16875000000000001</v>
      </c>
      <c r="D18" s="434">
        <v>8.3500593208377452E-4</v>
      </c>
      <c r="E18" s="466">
        <v>1.5114266542038529E-4</v>
      </c>
    </row>
    <row r="19" spans="1:5">
      <c r="A19" s="304"/>
      <c r="B19" s="308" t="s">
        <v>674</v>
      </c>
      <c r="C19" s="306">
        <v>0.54449999999999998</v>
      </c>
      <c r="D19" s="434">
        <v>2.6942858075236454E-3</v>
      </c>
      <c r="E19" s="466">
        <v>4.8768700042310984E-4</v>
      </c>
    </row>
    <row r="20" spans="1:5">
      <c r="A20" s="304"/>
      <c r="B20" s="308" t="s">
        <v>771</v>
      </c>
      <c r="C20" s="306">
        <v>0</v>
      </c>
      <c r="D20" s="307">
        <v>0</v>
      </c>
      <c r="E20" s="307">
        <v>0</v>
      </c>
    </row>
    <row r="21" spans="1:5">
      <c r="A21" s="379" t="s">
        <v>184</v>
      </c>
      <c r="B21" s="412" t="s">
        <v>412</v>
      </c>
      <c r="C21" s="414">
        <v>2624.1276570809691</v>
      </c>
      <c r="D21" s="415">
        <v>12.984664653082703</v>
      </c>
      <c r="E21" s="415">
        <v>2.3503268058937392</v>
      </c>
    </row>
    <row r="22" spans="1:5">
      <c r="A22" s="416"/>
      <c r="B22" s="417" t="s">
        <v>803</v>
      </c>
      <c r="C22" s="414">
        <v>20209.437264580971</v>
      </c>
      <c r="D22" s="415" t="s">
        <v>426</v>
      </c>
      <c r="E22" s="415">
        <v>18.100789421124908</v>
      </c>
    </row>
    <row r="23" spans="1:5">
      <c r="A23" s="418"/>
      <c r="B23" s="417" t="s">
        <v>153</v>
      </c>
      <c r="C23" s="414">
        <v>111649.48000000001</v>
      </c>
      <c r="D23" s="419" t="s">
        <v>426</v>
      </c>
      <c r="E23" s="419" t="s">
        <v>426</v>
      </c>
    </row>
    <row r="24" spans="1:5">
      <c r="A24" s="473" t="s">
        <v>118</v>
      </c>
      <c r="B24" s="474"/>
      <c r="C24" s="474"/>
      <c r="D24" s="474"/>
      <c r="E24" s="474"/>
    </row>
    <row r="25" spans="1:5" ht="99.75" customHeight="1">
      <c r="A25" s="475" t="s">
        <v>1065</v>
      </c>
      <c r="B25" s="476"/>
      <c r="C25" s="476"/>
      <c r="D25" s="476"/>
      <c r="E25" s="476"/>
    </row>
  </sheetData>
  <mergeCells count="3">
    <mergeCell ref="A1:E1"/>
    <mergeCell ref="A24:E24"/>
    <mergeCell ref="A25:E25"/>
  </mergeCells>
  <pageMargins left="0.7" right="0.7" top="0.75" bottom="0.33" header="0.31" footer="0.25"/>
  <pageSetup scale="9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92D050"/>
  </sheetPr>
  <dimension ref="A1:P31"/>
  <sheetViews>
    <sheetView topLeftCell="A10" zoomScale="93" zoomScaleNormal="93" workbookViewId="0">
      <selection activeCell="C11" sqref="C11"/>
    </sheetView>
  </sheetViews>
  <sheetFormatPr defaultColWidth="9.140625" defaultRowHeight="15"/>
  <cols>
    <col min="1" max="1" width="7.42578125" style="14" customWidth="1"/>
    <col min="2" max="2" width="28.140625" style="14" customWidth="1"/>
    <col min="3" max="3" width="14.5703125" style="14" customWidth="1"/>
    <col min="4" max="4" width="14.28515625" style="14" customWidth="1"/>
    <col min="5" max="5" width="14.42578125" style="14" customWidth="1"/>
    <col min="6" max="6" width="1.42578125" style="14" customWidth="1"/>
    <col min="7" max="7" width="24" style="14" bestFit="1" customWidth="1"/>
    <col min="8" max="8" width="8.42578125" style="14" bestFit="1" customWidth="1"/>
    <col min="9" max="9" width="9.7109375" style="14" bestFit="1" customWidth="1"/>
    <col min="10" max="10" width="8.85546875" style="14" customWidth="1"/>
    <col min="11" max="11" width="23.5703125" style="14" bestFit="1" customWidth="1"/>
    <col min="12" max="15" width="9.140625" style="14"/>
    <col min="16" max="16" width="10.28515625" style="14" bestFit="1" customWidth="1"/>
    <col min="17" max="16384" width="9.140625" style="14"/>
  </cols>
  <sheetData>
    <row r="1" spans="1:16" ht="24.75" customHeight="1">
      <c r="A1" s="477" t="s">
        <v>783</v>
      </c>
      <c r="B1" s="478"/>
      <c r="C1" s="478"/>
      <c r="D1" s="478"/>
      <c r="E1" s="479"/>
      <c r="K1" s="14" t="s">
        <v>83</v>
      </c>
    </row>
    <row r="2" spans="1:16" ht="38.25">
      <c r="A2" s="198" t="s">
        <v>141</v>
      </c>
      <c r="B2" s="198" t="s">
        <v>142</v>
      </c>
      <c r="C2" s="198" t="s">
        <v>143</v>
      </c>
      <c r="D2" s="198" t="s">
        <v>144</v>
      </c>
      <c r="E2" s="198" t="s">
        <v>145</v>
      </c>
      <c r="G2" s="480" t="s">
        <v>146</v>
      </c>
      <c r="H2" s="480"/>
      <c r="I2" s="480"/>
      <c r="N2" s="111"/>
    </row>
    <row r="3" spans="1:16" ht="16.5" customHeight="1">
      <c r="A3" s="215">
        <v>1</v>
      </c>
      <c r="B3" s="221" t="s">
        <v>114</v>
      </c>
      <c r="C3" s="222" t="e">
        <f>C4+C5</f>
        <v>#REF!</v>
      </c>
      <c r="D3" s="223" t="e">
        <f>(C3/$C$20)*100</f>
        <v>#REF!</v>
      </c>
      <c r="E3" s="223" t="e">
        <f>(C3/$C$21)*100</f>
        <v>#REF!</v>
      </c>
      <c r="F3" s="20"/>
      <c r="G3" s="21" t="str">
        <f>B3</f>
        <v xml:space="preserve">Bilateral </v>
      </c>
      <c r="H3" s="21"/>
      <c r="I3" s="22" t="e">
        <f>D3/100</f>
        <v>#REF!</v>
      </c>
      <c r="K3" s="20"/>
      <c r="N3" s="111"/>
    </row>
    <row r="4" spans="1:16">
      <c r="A4" s="218"/>
      <c r="B4" s="219" t="s">
        <v>147</v>
      </c>
      <c r="C4" s="216">
        <f>'Table-39'!B34</f>
        <v>6914.4405047031996</v>
      </c>
      <c r="D4" s="217" t="e">
        <f>(C4/$C$20)*100</f>
        <v>#REF!</v>
      </c>
      <c r="E4" s="217">
        <f>(C4/$C$21)*100</f>
        <v>5.591938630647193</v>
      </c>
      <c r="G4" s="21" t="s">
        <v>148</v>
      </c>
      <c r="H4" s="21"/>
      <c r="I4" s="22" t="e">
        <f>D6/100</f>
        <v>#REF!</v>
      </c>
      <c r="N4" s="111"/>
    </row>
    <row r="5" spans="1:16">
      <c r="A5" s="218"/>
      <c r="B5" s="219" t="s">
        <v>149</v>
      </c>
      <c r="C5" s="216" t="e">
        <f>'Table-39'!#REF!</f>
        <v>#REF!</v>
      </c>
      <c r="D5" s="217" t="e">
        <f>(C5/$C$20)*100</f>
        <v>#REF!</v>
      </c>
      <c r="E5" s="217" t="e">
        <f>(C5/$C$21)*100</f>
        <v>#REF!</v>
      </c>
      <c r="G5" s="21" t="s">
        <v>413</v>
      </c>
      <c r="H5" s="21"/>
      <c r="I5" s="22" t="e">
        <f>#REF!/100</f>
        <v>#REF!</v>
      </c>
      <c r="O5" s="111"/>
    </row>
    <row r="6" spans="1:16">
      <c r="A6" s="215">
        <v>2</v>
      </c>
      <c r="B6" s="221" t="s">
        <v>150</v>
      </c>
      <c r="C6" s="222">
        <f>SUM(C8:C11,C13:C15,C17:C19)</f>
        <v>10670.869607500003</v>
      </c>
      <c r="D6" s="223" t="e">
        <f>(C6/$C$20)*100</f>
        <v>#REF!</v>
      </c>
      <c r="E6" s="223">
        <f>(C6/$C$21)*100</f>
        <v>8.6298881218502395</v>
      </c>
      <c r="F6" s="20"/>
      <c r="G6" s="21"/>
      <c r="H6" s="21"/>
      <c r="I6" s="23" t="e">
        <f>SUM(I3:I4)</f>
        <v>#REF!</v>
      </c>
      <c r="K6" s="20">
        <f>C6+'Table-3 to 26'!C64+'Table-3 to 26'!C80</f>
        <v>11635.063615600002</v>
      </c>
      <c r="N6" s="111"/>
      <c r="P6" s="20">
        <f>C21</f>
        <v>123650.15</v>
      </c>
    </row>
    <row r="7" spans="1:16">
      <c r="A7" s="215"/>
      <c r="B7" s="219" t="s">
        <v>645</v>
      </c>
      <c r="C7" s="216"/>
      <c r="D7" s="217"/>
      <c r="E7" s="217"/>
      <c r="F7" s="20"/>
      <c r="G7" s="21"/>
      <c r="H7" s="21"/>
      <c r="I7" s="23"/>
      <c r="K7" s="20"/>
      <c r="N7" s="111"/>
      <c r="P7" s="20"/>
    </row>
    <row r="8" spans="1:16">
      <c r="A8" s="218"/>
      <c r="B8" s="220" t="s">
        <v>646</v>
      </c>
      <c r="C8" s="216">
        <f>'Table-39'!C34</f>
        <v>5625.9232925000006</v>
      </c>
      <c r="D8" s="217" t="e">
        <f>(C8/$C$20)*100</f>
        <v>#REF!</v>
      </c>
      <c r="E8" s="217">
        <f>(C8/$C$21)*100</f>
        <v>4.5498717894802398</v>
      </c>
      <c r="G8" s="24" t="s">
        <v>151</v>
      </c>
      <c r="H8" s="24"/>
      <c r="I8" s="24"/>
      <c r="N8" s="111"/>
      <c r="P8" s="20" t="e">
        <f>C20</f>
        <v>#REF!</v>
      </c>
    </row>
    <row r="9" spans="1:16">
      <c r="A9" s="218"/>
      <c r="B9" s="220" t="s">
        <v>647</v>
      </c>
      <c r="C9" s="216">
        <f>'Table-39'!L34</f>
        <v>4232.9838125000006</v>
      </c>
      <c r="D9" s="217" t="e">
        <f>(C9/$C$20)*100</f>
        <v>#REF!</v>
      </c>
      <c r="E9" s="217">
        <f>(C9/$C$21)*100</f>
        <v>3.4233551778950537</v>
      </c>
      <c r="G9" s="25" t="s">
        <v>152</v>
      </c>
      <c r="H9" s="26" t="e">
        <f>100-H13</f>
        <v>#REF!</v>
      </c>
      <c r="I9" s="21"/>
      <c r="N9" s="111"/>
      <c r="P9" s="20"/>
    </row>
    <row r="10" spans="1:16">
      <c r="A10" s="218"/>
      <c r="B10" s="220" t="s">
        <v>674</v>
      </c>
      <c r="C10" s="216">
        <f>'Table-39'!F34</f>
        <v>777.48585249999985</v>
      </c>
      <c r="D10" s="217" t="e">
        <f>(C10/$C$20)*100</f>
        <v>#REF!</v>
      </c>
      <c r="E10" s="217">
        <f>(C10/$C$21)*100</f>
        <v>0.62877873783412308</v>
      </c>
      <c r="G10" s="25" t="s">
        <v>114</v>
      </c>
      <c r="H10" s="26" t="e">
        <f>I10</f>
        <v>#REF!</v>
      </c>
      <c r="I10" s="26" t="e">
        <f>E3</f>
        <v>#REF!</v>
      </c>
      <c r="N10" s="111"/>
      <c r="P10" s="20"/>
    </row>
    <row r="11" spans="1:16">
      <c r="A11" s="218"/>
      <c r="B11" s="220" t="s">
        <v>771</v>
      </c>
      <c r="C11" s="216">
        <f>'Table-39'!I34</f>
        <v>0</v>
      </c>
      <c r="D11" s="217" t="e">
        <f>(C11/$C$20)*100</f>
        <v>#REF!</v>
      </c>
      <c r="E11" s="217">
        <f>(C11/$C$21)*100</f>
        <v>0</v>
      </c>
      <c r="G11" s="25" t="s">
        <v>150</v>
      </c>
      <c r="H11" s="26">
        <f>I11</f>
        <v>8.6298881218502395</v>
      </c>
      <c r="I11" s="26">
        <f>E6</f>
        <v>8.6298881218502395</v>
      </c>
      <c r="N11" s="111"/>
      <c r="P11" s="20"/>
    </row>
    <row r="12" spans="1:16">
      <c r="A12" s="218"/>
      <c r="B12" s="219" t="s">
        <v>648</v>
      </c>
      <c r="C12" s="216"/>
      <c r="D12" s="217"/>
      <c r="E12" s="217"/>
      <c r="G12" s="25" t="s">
        <v>412</v>
      </c>
      <c r="H12" s="26" t="e">
        <f>I12</f>
        <v>#REF!</v>
      </c>
      <c r="I12" s="26" t="e">
        <f>#REF!</f>
        <v>#REF!</v>
      </c>
      <c r="N12" s="111"/>
      <c r="P12" s="20"/>
    </row>
    <row r="13" spans="1:16">
      <c r="A13" s="218"/>
      <c r="B13" s="220" t="s">
        <v>646</v>
      </c>
      <c r="C13" s="216">
        <f>'Table-39'!D34</f>
        <v>15.205</v>
      </c>
      <c r="D13" s="217" t="e">
        <f>(C13/$C$20)*100</f>
        <v>#REF!</v>
      </c>
      <c r="E13" s="217">
        <f>(C13/$C$21)*100</f>
        <v>1.2296790582138397E-2</v>
      </c>
      <c r="G13" s="21"/>
      <c r="H13" s="26" t="e">
        <f>SUM(H10:H11)</f>
        <v>#REF!</v>
      </c>
      <c r="I13" s="21"/>
      <c r="N13" s="20"/>
      <c r="P13" s="20" t="e">
        <f>E20</f>
        <v>#REF!</v>
      </c>
    </row>
    <row r="14" spans="1:16">
      <c r="A14" s="218"/>
      <c r="B14" s="220" t="s">
        <v>647</v>
      </c>
      <c r="C14" s="216">
        <f>'Table-39'!M34</f>
        <v>14.063750000000001</v>
      </c>
      <c r="D14" s="217" t="e">
        <f>(C14/$C$20)*100</f>
        <v>#REF!</v>
      </c>
      <c r="E14" s="217">
        <f>(C14/$C$21)*100</f>
        <v>1.1373823646797033E-2</v>
      </c>
      <c r="K14" s="14">
        <f>125+285</f>
        <v>410</v>
      </c>
      <c r="N14" s="20"/>
      <c r="P14" s="20"/>
    </row>
    <row r="15" spans="1:16">
      <c r="A15" s="218"/>
      <c r="B15" s="220" t="s">
        <v>674</v>
      </c>
      <c r="C15" s="216">
        <f>'Table-39'!G34</f>
        <v>0.26840000000000003</v>
      </c>
      <c r="D15" s="217" t="e">
        <f>(C15/$C$20)*100</f>
        <v>#REF!</v>
      </c>
      <c r="E15" s="217">
        <f>(C15/$C$21)*100</f>
        <v>2.170640310585956E-4</v>
      </c>
      <c r="H15" s="20"/>
      <c r="N15" s="20"/>
      <c r="P15" s="20"/>
    </row>
    <row r="16" spans="1:16">
      <c r="A16" s="218"/>
      <c r="B16" s="219" t="s">
        <v>709</v>
      </c>
      <c r="C16" s="216"/>
      <c r="D16" s="217"/>
      <c r="E16" s="217"/>
      <c r="H16" s="20"/>
      <c r="N16" s="20"/>
      <c r="P16" s="20"/>
    </row>
    <row r="17" spans="1:16">
      <c r="A17" s="218"/>
      <c r="B17" s="220" t="s">
        <v>646</v>
      </c>
      <c r="C17" s="216">
        <f>'Table-39'!E34</f>
        <v>4.2262499999999994</v>
      </c>
      <c r="D17" s="217" t="e">
        <f>(C17/$C$20)*100</f>
        <v>#REF!</v>
      </c>
      <c r="E17" s="217">
        <f>(C17/$C$21)*100</f>
        <v>3.4179093191556982E-3</v>
      </c>
      <c r="H17" s="20"/>
      <c r="N17" s="20"/>
      <c r="P17" s="20"/>
    </row>
    <row r="18" spans="1:16">
      <c r="A18" s="218"/>
      <c r="B18" s="220" t="s">
        <v>647</v>
      </c>
      <c r="C18" s="216">
        <f>'Table-39'!N34</f>
        <v>0.16875000000000001</v>
      </c>
      <c r="D18" s="217" t="e">
        <f>(C18/$C$20)*100</f>
        <v>#REF!</v>
      </c>
      <c r="E18" s="217">
        <f>(C18/$C$21)*100</f>
        <v>1.3647375276131896E-4</v>
      </c>
      <c r="H18" s="20"/>
      <c r="N18" s="20"/>
      <c r="P18" s="20"/>
    </row>
    <row r="19" spans="1:16">
      <c r="A19" s="218"/>
      <c r="B19" s="220" t="s">
        <v>674</v>
      </c>
      <c r="C19" s="216">
        <f>'Table-39'!H34</f>
        <v>0.54449999999999998</v>
      </c>
      <c r="D19" s="217" t="e">
        <f>(C19/$C$20)*100</f>
        <v>#REF!</v>
      </c>
      <c r="E19" s="217">
        <f>(C19/$C$21)*100</f>
        <v>4.4035530890985572E-4</v>
      </c>
      <c r="H19" s="20"/>
      <c r="N19" s="20"/>
      <c r="P19" s="20"/>
    </row>
    <row r="20" spans="1:16">
      <c r="A20" s="215"/>
      <c r="B20" s="221" t="s">
        <v>117</v>
      </c>
      <c r="C20" s="222" t="e">
        <f>C3+C6</f>
        <v>#REF!</v>
      </c>
      <c r="D20" s="223" t="s">
        <v>426</v>
      </c>
      <c r="E20" s="223" t="e">
        <f>C20/C21*100</f>
        <v>#REF!</v>
      </c>
      <c r="P20" s="20" t="e">
        <f>E3</f>
        <v>#REF!</v>
      </c>
    </row>
    <row r="21" spans="1:16">
      <c r="A21" s="224"/>
      <c r="B21" s="221" t="s">
        <v>153</v>
      </c>
      <c r="C21" s="222">
        <f>'Table 27'!O34</f>
        <v>123650.15</v>
      </c>
      <c r="D21" s="225" t="s">
        <v>426</v>
      </c>
      <c r="E21" s="225" t="s">
        <v>426</v>
      </c>
      <c r="N21" s="20"/>
      <c r="P21" s="20">
        <f>C6</f>
        <v>10670.869607500003</v>
      </c>
    </row>
    <row r="22" spans="1:16">
      <c r="A22" s="481" t="s">
        <v>118</v>
      </c>
      <c r="B22" s="482"/>
      <c r="C22" s="482"/>
      <c r="D22" s="482"/>
      <c r="E22" s="482"/>
      <c r="P22" s="20">
        <f>E6</f>
        <v>8.6298881218502395</v>
      </c>
    </row>
    <row r="23" spans="1:16">
      <c r="P23" s="20" t="e">
        <f>#REF!</f>
        <v>#REF!</v>
      </c>
    </row>
    <row r="24" spans="1:16">
      <c r="P24" s="20" t="e">
        <f>#REF!</f>
        <v>#REF!</v>
      </c>
    </row>
    <row r="25" spans="1:16">
      <c r="P25" s="20" t="e">
        <f>D3</f>
        <v>#REF!</v>
      </c>
    </row>
    <row r="26" spans="1:16">
      <c r="P26" s="20" t="e">
        <f>D4</f>
        <v>#REF!</v>
      </c>
    </row>
    <row r="27" spans="1:16">
      <c r="P27" s="20" t="e">
        <f>D5</f>
        <v>#REF!</v>
      </c>
    </row>
    <row r="28" spans="1:16">
      <c r="P28" s="20" t="e">
        <f>D6</f>
        <v>#REF!</v>
      </c>
    </row>
    <row r="29" spans="1:16">
      <c r="P29" s="20" t="e">
        <f>D8</f>
        <v>#REF!</v>
      </c>
    </row>
    <row r="30" spans="1:16">
      <c r="P30" s="20" t="e">
        <f>D13</f>
        <v>#REF!</v>
      </c>
    </row>
    <row r="31" spans="1:16">
      <c r="P31" s="20" t="e">
        <f>#REF!</f>
        <v>#REF!</v>
      </c>
    </row>
  </sheetData>
  <mergeCells count="3">
    <mergeCell ref="A1:E1"/>
    <mergeCell ref="G2:I2"/>
    <mergeCell ref="A22:E22"/>
  </mergeCells>
  <pageMargins left="0.7" right="0.7" top="0.75" bottom="0.33" header="0.31" footer="0.25"/>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0">
    <tabColor rgb="FFFFFF00"/>
  </sheetPr>
  <dimension ref="D2:E2"/>
  <sheetViews>
    <sheetView zoomScale="98" zoomScaleNormal="98" workbookViewId="0">
      <selection activeCell="R5" sqref="R5"/>
    </sheetView>
  </sheetViews>
  <sheetFormatPr defaultRowHeight="15"/>
  <cols>
    <col min="2" max="2" width="10.42578125" bestFit="1" customWidth="1"/>
  </cols>
  <sheetData>
    <row r="2" spans="4:5">
      <c r="D2" s="197"/>
      <c r="E2" s="197"/>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C00000"/>
  </sheetPr>
  <dimension ref="A1:P36"/>
  <sheetViews>
    <sheetView workbookViewId="0">
      <pane xSplit="1" ySplit="3" topLeftCell="B4" activePane="bottomRight" state="frozen"/>
      <selection activeCell="L6" sqref="L6"/>
      <selection pane="topRight" activeCell="L6" sqref="L6"/>
      <selection pane="bottomLeft" activeCell="L6" sqref="L6"/>
      <selection pane="bottomRight" activeCell="D32" sqref="D32"/>
    </sheetView>
  </sheetViews>
  <sheetFormatPr defaultColWidth="9.140625" defaultRowHeight="15"/>
  <cols>
    <col min="1" max="1" width="15.28515625" style="14" customWidth="1"/>
    <col min="2" max="2" width="12.140625" style="14" customWidth="1"/>
    <col min="3" max="3" width="12.7109375" style="14" customWidth="1"/>
    <col min="4" max="4" width="14.140625" style="14" customWidth="1"/>
    <col min="5" max="5" width="13.42578125" style="14" customWidth="1"/>
    <col min="6" max="16384" width="9.140625" style="14"/>
  </cols>
  <sheetData>
    <row r="1" spans="1:16" ht="24.75" customHeight="1">
      <c r="A1" s="483" t="s">
        <v>154</v>
      </c>
      <c r="B1" s="484"/>
      <c r="C1" s="485"/>
      <c r="D1" s="486"/>
      <c r="F1" s="27"/>
    </row>
    <row r="2" spans="1:16" ht="12" customHeight="1">
      <c r="A2" s="487"/>
      <c r="B2" s="488"/>
      <c r="C2" s="489"/>
      <c r="D2" s="28"/>
    </row>
    <row r="3" spans="1:16" ht="37.5" customHeight="1">
      <c r="A3" s="29" t="s">
        <v>113</v>
      </c>
      <c r="B3" s="30" t="s">
        <v>155</v>
      </c>
      <c r="C3" s="30" t="s">
        <v>156</v>
      </c>
      <c r="D3" s="30" t="s">
        <v>804</v>
      </c>
    </row>
    <row r="4" spans="1:16" s="33" customFormat="1" ht="12" customHeight="1">
      <c r="A4" s="31" t="e">
        <f>'Table-39'!#REF!</f>
        <v>#REF!</v>
      </c>
      <c r="B4" s="32" t="e">
        <f>'Table-39'!#REF!+'Table-39'!#REF!</f>
        <v>#REF!</v>
      </c>
      <c r="C4" s="32" t="e">
        <f>SUM('Table-39'!#REF!)</f>
        <v>#REF!</v>
      </c>
      <c r="D4" s="32" t="e">
        <f>'Table-42'!#REF!</f>
        <v>#REF!</v>
      </c>
    </row>
    <row r="5" spans="1:16" s="33" customFormat="1" ht="12" customHeight="1">
      <c r="A5" s="31">
        <f>'Table-39'!A4</f>
        <v>45962</v>
      </c>
      <c r="B5" s="32" t="e">
        <f>'Table-39'!B4+'Table-39'!#REF!</f>
        <v>#REF!</v>
      </c>
      <c r="C5" s="32">
        <f>SUM('Table-39'!C4:N4)</f>
        <v>349.53232749999995</v>
      </c>
      <c r="D5" s="32">
        <f>'Table-42'!B4</f>
        <v>91.399106208335013</v>
      </c>
    </row>
    <row r="6" spans="1:16" s="33" customFormat="1" ht="12" customHeight="1">
      <c r="A6" s="31">
        <f>'Table-39'!A5</f>
        <v>45963</v>
      </c>
      <c r="B6" s="32" t="e">
        <f>'Table-39'!B5+'Table-39'!#REF!</f>
        <v>#REF!</v>
      </c>
      <c r="C6" s="32">
        <f>SUM('Table-39'!C5:N5)</f>
        <v>354.09553999999997</v>
      </c>
      <c r="D6" s="32">
        <f>'Table-42'!B5</f>
        <v>95.162746944699961</v>
      </c>
      <c r="P6" s="33" t="s">
        <v>752</v>
      </c>
    </row>
    <row r="7" spans="1:16" s="33" customFormat="1" ht="12" customHeight="1">
      <c r="A7" s="31">
        <f>'Table-39'!A6</f>
        <v>45964</v>
      </c>
      <c r="B7" s="32" t="e">
        <f>'Table-39'!B6+'Table-39'!#REF!</f>
        <v>#REF!</v>
      </c>
      <c r="C7" s="32">
        <f>SUM('Table-39'!C6:N6)</f>
        <v>361.0347625</v>
      </c>
      <c r="D7" s="32">
        <f>'Table-42'!B6</f>
        <v>104.95583120549998</v>
      </c>
    </row>
    <row r="8" spans="1:16" s="33" customFormat="1" ht="12" customHeight="1">
      <c r="A8" s="31">
        <f>'Table-39'!A7</f>
        <v>45965</v>
      </c>
      <c r="B8" s="32" t="e">
        <f>'Table-39'!B7+'Table-39'!#REF!</f>
        <v>#REF!</v>
      </c>
      <c r="C8" s="32">
        <f>SUM('Table-39'!C7:N7)</f>
        <v>331.65511749999996</v>
      </c>
      <c r="D8" s="32">
        <f>'Table-42'!B7</f>
        <v>95.49902537350998</v>
      </c>
    </row>
    <row r="9" spans="1:16" s="33" customFormat="1" ht="12" customHeight="1">
      <c r="A9" s="31">
        <f>'Table-39'!A8</f>
        <v>45966</v>
      </c>
      <c r="B9" s="32" t="e">
        <f>'Table-39'!B8+'Table-39'!#REF!</f>
        <v>#REF!</v>
      </c>
      <c r="C9" s="32">
        <f>SUM('Table-39'!C8:N8)</f>
        <v>349.08857749999999</v>
      </c>
      <c r="D9" s="32">
        <f>'Table-42'!B8</f>
        <v>92.023532376564958</v>
      </c>
    </row>
    <row r="10" spans="1:16" s="33" customFormat="1" ht="12" customHeight="1">
      <c r="A10" s="31">
        <f>'Table-39'!A9</f>
        <v>45967</v>
      </c>
      <c r="B10" s="32" t="e">
        <f>'Table-39'!B9+'Table-39'!#REF!</f>
        <v>#REF!</v>
      </c>
      <c r="C10" s="32">
        <f>SUM('Table-39'!C9:N9)</f>
        <v>352.35815249999996</v>
      </c>
      <c r="D10" s="32">
        <f>'Table-42'!B9</f>
        <v>88.939628936034978</v>
      </c>
    </row>
    <row r="11" spans="1:16" s="33" customFormat="1" ht="12" customHeight="1">
      <c r="A11" s="31">
        <f>'Table-39'!A10</f>
        <v>45968</v>
      </c>
      <c r="B11" s="32" t="e">
        <f>'Table-39'!B10+'Table-39'!#REF!</f>
        <v>#REF!</v>
      </c>
      <c r="C11" s="32">
        <f>SUM('Table-39'!C10:N10)</f>
        <v>359.41465500000004</v>
      </c>
      <c r="D11" s="32">
        <f>'Table-42'!B10</f>
        <v>85.282928801239962</v>
      </c>
    </row>
    <row r="12" spans="1:16" s="33" customFormat="1" ht="12" customHeight="1">
      <c r="A12" s="31">
        <f>'Table-39'!A11</f>
        <v>45969</v>
      </c>
      <c r="B12" s="32" t="e">
        <f>'Table-39'!B11+'Table-39'!#REF!</f>
        <v>#REF!</v>
      </c>
      <c r="C12" s="32">
        <f>SUM('Table-39'!C11:N11)</f>
        <v>360.52147000000002</v>
      </c>
      <c r="D12" s="32">
        <f>'Table-42'!B11</f>
        <v>83.825165077894965</v>
      </c>
    </row>
    <row r="13" spans="1:16" s="33" customFormat="1" ht="12" customHeight="1">
      <c r="A13" s="31">
        <f>'Table-39'!A12</f>
        <v>45970</v>
      </c>
      <c r="B13" s="32" t="e">
        <f>'Table-39'!B12+'Table-39'!#REF!</f>
        <v>#REF!</v>
      </c>
      <c r="C13" s="32">
        <f>SUM('Table-39'!C12:N12)</f>
        <v>351.55793749999998</v>
      </c>
      <c r="D13" s="32">
        <f>'Table-42'!B13</f>
        <v>83.25867543723497</v>
      </c>
    </row>
    <row r="14" spans="1:16" s="33" customFormat="1" ht="12" customHeight="1">
      <c r="A14" s="31">
        <f>'Table-39'!A13</f>
        <v>45971</v>
      </c>
      <c r="B14" s="32" t="e">
        <f>'Table-39'!B13+'Table-39'!#REF!</f>
        <v>#REF!</v>
      </c>
      <c r="C14" s="32">
        <f>SUM('Table-39'!C13:N13)</f>
        <v>362.75630999999998</v>
      </c>
      <c r="D14" s="32">
        <f>'Table-42'!B14</f>
        <v>82.897055058914987</v>
      </c>
    </row>
    <row r="15" spans="1:16" s="33" customFormat="1" ht="12" customHeight="1">
      <c r="A15" s="31">
        <f>'Table-39'!A14</f>
        <v>45972</v>
      </c>
      <c r="B15" s="32" t="e">
        <f>'Table-39'!B14+'Table-39'!#REF!</f>
        <v>#REF!</v>
      </c>
      <c r="C15" s="32">
        <f>SUM('Table-39'!C14:N14)</f>
        <v>361.88326749999999</v>
      </c>
      <c r="D15" s="32">
        <f>'Table-42'!B15</f>
        <v>82.450888079124979</v>
      </c>
    </row>
    <row r="16" spans="1:16" s="33" customFormat="1" ht="12" customHeight="1">
      <c r="A16" s="31">
        <f>'Table-39'!A15</f>
        <v>45973</v>
      </c>
      <c r="B16" s="32" t="e">
        <f>'Table-39'!B15+'Table-39'!#REF!</f>
        <v>#REF!</v>
      </c>
      <c r="C16" s="32">
        <f>SUM('Table-39'!C15:N15)</f>
        <v>356.53129000000001</v>
      </c>
      <c r="D16" s="32">
        <f>'Table-42'!B16</f>
        <v>83.637637670149971</v>
      </c>
    </row>
    <row r="17" spans="1:8" s="33" customFormat="1" ht="12" customHeight="1">
      <c r="A17" s="31">
        <f>'Table-39'!A16</f>
        <v>45974</v>
      </c>
      <c r="B17" s="32" t="e">
        <f>'Table-39'!B16+'Table-39'!#REF!</f>
        <v>#REF!</v>
      </c>
      <c r="C17" s="32">
        <f>SUM('Table-39'!C16:N16)</f>
        <v>325.95020999999997</v>
      </c>
      <c r="D17" s="32">
        <f>'Table-42'!B17</f>
        <v>82.645182875489979</v>
      </c>
    </row>
    <row r="18" spans="1:8" s="33" customFormat="1" ht="12" customHeight="1">
      <c r="A18" s="31">
        <f>'Table-39'!A17</f>
        <v>45975</v>
      </c>
      <c r="B18" s="32" t="e">
        <f>'Table-39'!B17+'Table-39'!#REF!</f>
        <v>#REF!</v>
      </c>
      <c r="C18" s="32">
        <f>SUM('Table-39'!C17:N17)</f>
        <v>340.16860500000001</v>
      </c>
      <c r="D18" s="32">
        <f>'Table-42'!B18</f>
        <v>80.292488949734945</v>
      </c>
    </row>
    <row r="19" spans="1:8" s="33" customFormat="1" ht="12" customHeight="1">
      <c r="A19" s="31">
        <f>'Table-39'!A18</f>
        <v>45976</v>
      </c>
      <c r="B19" s="32" t="e">
        <f>'Table-39'!B18+'Table-39'!#REF!</f>
        <v>#REF!</v>
      </c>
      <c r="C19" s="32">
        <f>SUM('Table-39'!C18:N18)</f>
        <v>328.73165000000006</v>
      </c>
      <c r="D19" s="32">
        <f>'Table-42'!B19</f>
        <v>86.426461928484983</v>
      </c>
    </row>
    <row r="20" spans="1:8" s="33" customFormat="1" ht="12" customHeight="1">
      <c r="A20" s="31">
        <f>'Table-39'!A19</f>
        <v>45977</v>
      </c>
      <c r="B20" s="32" t="e">
        <f>'Table-39'!B19+'Table-39'!#REF!</f>
        <v>#REF!</v>
      </c>
      <c r="C20" s="32">
        <f>SUM('Table-39'!C19:N19)</f>
        <v>328.32007750000002</v>
      </c>
      <c r="D20" s="32">
        <f>'Table-42'!B20</f>
        <v>84.694054642769956</v>
      </c>
    </row>
    <row r="21" spans="1:8" s="33" customFormat="1" ht="12" customHeight="1">
      <c r="A21" s="31">
        <f>'Table-39'!A20</f>
        <v>45978</v>
      </c>
      <c r="B21" s="32" t="e">
        <f>'Table-39'!B20+'Table-39'!#REF!</f>
        <v>#REF!</v>
      </c>
      <c r="C21" s="32">
        <f>SUM('Table-39'!C20:N20)</f>
        <v>329.70352000000003</v>
      </c>
      <c r="D21" s="32">
        <f>'Table-42'!B21</f>
        <v>84.501902375619949</v>
      </c>
    </row>
    <row r="22" spans="1:8" s="33" customFormat="1" ht="12" customHeight="1">
      <c r="A22" s="31">
        <f>'Table-39'!A21</f>
        <v>45979</v>
      </c>
      <c r="B22" s="32" t="e">
        <f>'Table-39'!B21+'Table-39'!#REF!</f>
        <v>#REF!</v>
      </c>
      <c r="C22" s="32">
        <f>SUM('Table-39'!C21:N21)</f>
        <v>350.03562499999998</v>
      </c>
      <c r="D22" s="32">
        <f>'Table-42'!B22</f>
        <v>87.865638226149954</v>
      </c>
    </row>
    <row r="23" spans="1:8" s="33" customFormat="1" ht="12" customHeight="1">
      <c r="A23" s="31">
        <f>'Table-39'!A22</f>
        <v>45980</v>
      </c>
      <c r="B23" s="32" t="e">
        <f>'Table-39'!B22+'Table-39'!#REF!</f>
        <v>#REF!</v>
      </c>
      <c r="C23" s="32">
        <f>SUM('Table-39'!C22:N22)</f>
        <v>353.69316249999997</v>
      </c>
      <c r="D23" s="32">
        <f>'Table-42'!B23</f>
        <v>81.274629357434975</v>
      </c>
    </row>
    <row r="24" spans="1:8" s="33" customFormat="1" ht="12" customHeight="1">
      <c r="A24" s="31">
        <f>'Table-39'!A23</f>
        <v>45981</v>
      </c>
      <c r="B24" s="32" t="e">
        <f>'Table-39'!B23+'Table-39'!#REF!</f>
        <v>#REF!</v>
      </c>
      <c r="C24" s="32">
        <f>SUM('Table-39'!C23:N23)</f>
        <v>361.45333249999999</v>
      </c>
      <c r="D24" s="32">
        <f>'Table-42'!B24</f>
        <v>91.713132045729964</v>
      </c>
      <c r="H24" s="34"/>
    </row>
    <row r="25" spans="1:8" s="33" customFormat="1" ht="12" customHeight="1">
      <c r="A25" s="31">
        <f>'Table-39'!A24</f>
        <v>45982</v>
      </c>
      <c r="B25" s="32" t="e">
        <f>'Table-39'!B24+'Table-39'!#REF!</f>
        <v>#REF!</v>
      </c>
      <c r="C25" s="32">
        <f>SUM('Table-39'!C24:N24)</f>
        <v>363.65634</v>
      </c>
      <c r="D25" s="32">
        <f>'Table-42'!B25</f>
        <v>87.819912263084959</v>
      </c>
    </row>
    <row r="26" spans="1:8" s="33" customFormat="1" ht="12" customHeight="1">
      <c r="A26" s="31">
        <f>'Table-39'!A25</f>
        <v>45983</v>
      </c>
      <c r="B26" s="32" t="e">
        <f>'Table-39'!B25+'Table-39'!#REF!</f>
        <v>#REF!</v>
      </c>
      <c r="C26" s="32">
        <f>SUM('Table-39'!C25:N25)</f>
        <v>349.85333500000002</v>
      </c>
      <c r="D26" s="32">
        <f>'Table-42'!B29</f>
        <v>85.195744626654985</v>
      </c>
    </row>
    <row r="27" spans="1:8" s="33" customFormat="1" ht="12" customHeight="1">
      <c r="A27" s="31">
        <f>'Table-39'!A30</f>
        <v>45988</v>
      </c>
      <c r="B27" s="32" t="e">
        <f>'Table-39'!B30+'Table-39'!#REF!</f>
        <v>#REF!</v>
      </c>
      <c r="C27" s="32">
        <f>SUM('Table-39'!C30:N30)</f>
        <v>373.92758750000002</v>
      </c>
      <c r="D27" s="32">
        <f>'Table-42'!B31</f>
        <v>83.307071475724968</v>
      </c>
    </row>
    <row r="28" spans="1:8" s="33" customFormat="1" ht="12" customHeight="1">
      <c r="A28" s="31" t="e">
        <f>'Table-39'!#REF!</f>
        <v>#REF!</v>
      </c>
      <c r="B28" s="32" t="e">
        <f>'Table-39'!#REF!+'Table-39'!#REF!</f>
        <v>#REF!</v>
      </c>
      <c r="C28" s="32" t="e">
        <f>SUM('Table-39'!#REF!)</f>
        <v>#REF!</v>
      </c>
      <c r="D28" s="32">
        <f>'Table-42'!B32</f>
        <v>84.328693717464944</v>
      </c>
    </row>
    <row r="29" spans="1:8" s="33" customFormat="1" ht="12" customHeight="1">
      <c r="A29" s="31" t="e">
        <f>'Table-39'!#REF!</f>
        <v>#REF!</v>
      </c>
      <c r="B29" s="32" t="e">
        <f>'Table-39'!#REF!+'Table-39'!#REF!</f>
        <v>#REF!</v>
      </c>
      <c r="C29" s="32" t="e">
        <f>SUM('Table-39'!#REF!)</f>
        <v>#REF!</v>
      </c>
      <c r="D29" s="32" t="e">
        <f>'Table-42'!#REF!</f>
        <v>#REF!</v>
      </c>
    </row>
    <row r="30" spans="1:8" s="33" customFormat="1" ht="11.25" customHeight="1">
      <c r="A30" s="31" t="e">
        <f>'Table-39'!#REF!</f>
        <v>#REF!</v>
      </c>
      <c r="B30" s="32" t="e">
        <f>'Table-39'!#REF!+'Table-39'!#REF!</f>
        <v>#REF!</v>
      </c>
      <c r="C30" s="32" t="e">
        <f>SUM('Table-39'!#REF!)</f>
        <v>#REF!</v>
      </c>
      <c r="D30" s="32" t="e">
        <f>'Table-42'!#REF!</f>
        <v>#REF!</v>
      </c>
    </row>
    <row r="31" spans="1:8" s="33" customFormat="1" ht="11.25" customHeight="1">
      <c r="A31" s="31" t="e">
        <f>'Table-39'!#REF!</f>
        <v>#REF!</v>
      </c>
      <c r="B31" s="32" t="e">
        <f>'Table-39'!#REF!+'Table-39'!#REF!</f>
        <v>#REF!</v>
      </c>
      <c r="C31" s="32" t="e">
        <f>SUM('Table-39'!#REF!)</f>
        <v>#REF!</v>
      </c>
      <c r="D31" s="32" t="e">
        <f>'Table-42'!#REF!</f>
        <v>#REF!</v>
      </c>
    </row>
    <row r="32" spans="1:8" s="33" customFormat="1" ht="11.25" customHeight="1">
      <c r="A32" s="31" t="e">
        <f>'Table-39'!#REF!</f>
        <v>#REF!</v>
      </c>
      <c r="B32" s="32" t="e">
        <f>'Table-39'!#REF!+'Table-39'!#REF!</f>
        <v>#REF!</v>
      </c>
      <c r="C32" s="32" t="e">
        <f>SUM('Table-39'!#REF!)</f>
        <v>#REF!</v>
      </c>
      <c r="D32" s="32" t="e">
        <f>'Table-42'!#REF!</f>
        <v>#REF!</v>
      </c>
    </row>
    <row r="33" spans="1:4" s="33" customFormat="1" ht="11.25" customHeight="1">
      <c r="A33" s="31" t="e">
        <f>'Table-39'!#REF!</f>
        <v>#REF!</v>
      </c>
      <c r="B33" s="32" t="e">
        <f>'Table-39'!#REF!+'Table-39'!#REF!</f>
        <v>#REF!</v>
      </c>
      <c r="C33" s="32" t="e">
        <f>SUM('Table-39'!#REF!)</f>
        <v>#REF!</v>
      </c>
      <c r="D33" s="32" t="e">
        <f>'Table-42'!#REF!</f>
        <v>#REF!</v>
      </c>
    </row>
    <row r="34" spans="1:4" s="33" customFormat="1" ht="12" customHeight="1">
      <c r="A34" s="31" t="str">
        <f>'Table 27'!A34</f>
        <v>Total</v>
      </c>
      <c r="B34" s="263" t="e">
        <f>SUM(B4:B33)</f>
        <v>#REF!</v>
      </c>
      <c r="C34" s="263" t="e">
        <f>SUM(C4:C33)</f>
        <v>#REF!</v>
      </c>
      <c r="D34" s="263" t="e">
        <f>SUM(D4:D33)</f>
        <v>#REF!</v>
      </c>
    </row>
    <row r="36" spans="1:4">
      <c r="B36" s="35"/>
      <c r="C36" s="35"/>
      <c r="D36" s="35"/>
    </row>
  </sheetData>
  <mergeCells count="2">
    <mergeCell ref="A1:D1"/>
    <mergeCell ref="A2:C2"/>
  </mergeCells>
  <pageMargins left="0.7" right="0.7" top="0.75" bottom="0.75" header="0.3" footer="0.3"/>
  <pageSetup orientation="portrait" r:id="rId1"/>
  <ignoredErrors>
    <ignoredError sqref="C4:C33"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7">
    <tabColor rgb="FF92D050"/>
  </sheetPr>
  <dimension ref="A1:O36"/>
  <sheetViews>
    <sheetView workbookViewId="0">
      <pane xSplit="1" ySplit="3" topLeftCell="B4" activePane="bottomRight" state="frozen"/>
      <selection pane="topRight" activeCell="B1" sqref="B1"/>
      <selection pane="bottomLeft" activeCell="A4" sqref="A4"/>
      <selection pane="bottomRight" activeCell="Q7" sqref="Q7"/>
    </sheetView>
  </sheetViews>
  <sheetFormatPr defaultColWidth="9.140625" defaultRowHeight="15"/>
  <cols>
    <col min="1" max="1" width="15.28515625" style="14" customWidth="1"/>
    <col min="2" max="2" width="12.140625" style="14" customWidth="1"/>
    <col min="3" max="3" width="12.7109375" style="14" customWidth="1"/>
    <col min="4" max="4" width="13.42578125" style="14" customWidth="1"/>
    <col min="5" max="16384" width="9.140625" style="14"/>
  </cols>
  <sheetData>
    <row r="1" spans="1:15" ht="24.75" customHeight="1">
      <c r="A1" s="483" t="s">
        <v>154</v>
      </c>
      <c r="B1" s="484"/>
      <c r="C1" s="485"/>
      <c r="E1" s="27"/>
    </row>
    <row r="2" spans="1:15" ht="12" customHeight="1">
      <c r="A2" s="487"/>
      <c r="B2" s="488"/>
      <c r="C2" s="489"/>
    </row>
    <row r="3" spans="1:15" ht="37.5" customHeight="1">
      <c r="A3" s="29" t="s">
        <v>113</v>
      </c>
      <c r="B3" s="30" t="s">
        <v>155</v>
      </c>
      <c r="C3" s="30" t="s">
        <v>156</v>
      </c>
    </row>
    <row r="4" spans="1:15" s="33" customFormat="1" ht="12" customHeight="1">
      <c r="A4" s="31">
        <f>'Table 27'!A4</f>
        <v>45017</v>
      </c>
      <c r="B4" s="32" t="e">
        <f>'Table-39'!#REF!+'Table-39'!#REF!</f>
        <v>#REF!</v>
      </c>
      <c r="C4" s="32" t="e">
        <f>SUM('Table-39'!#REF!)</f>
        <v>#REF!</v>
      </c>
    </row>
    <row r="5" spans="1:15" s="33" customFormat="1" ht="12" customHeight="1">
      <c r="A5" s="31">
        <f>'Table 27'!A5</f>
        <v>45018</v>
      </c>
      <c r="B5" s="32" t="e">
        <f>'Table-39'!B4+'Table-39'!#REF!</f>
        <v>#REF!</v>
      </c>
      <c r="C5" s="32">
        <f>SUM('Table-39'!C4:N4)</f>
        <v>349.53232749999995</v>
      </c>
    </row>
    <row r="6" spans="1:15" s="33" customFormat="1" ht="12" customHeight="1">
      <c r="A6" s="31">
        <f>'Table 27'!A6</f>
        <v>45019</v>
      </c>
      <c r="B6" s="32" t="e">
        <f>'Table-39'!B5+'Table-39'!#REF!</f>
        <v>#REF!</v>
      </c>
      <c r="C6" s="32">
        <f>SUM('Table-39'!C5:N5)</f>
        <v>354.09553999999997</v>
      </c>
      <c r="O6" s="33" t="s">
        <v>752</v>
      </c>
    </row>
    <row r="7" spans="1:15" s="33" customFormat="1" ht="12" customHeight="1">
      <c r="A7" s="31">
        <f>'Table 27'!A7</f>
        <v>45020</v>
      </c>
      <c r="B7" s="32" t="e">
        <f>'Table-39'!B6+'Table-39'!#REF!</f>
        <v>#REF!</v>
      </c>
      <c r="C7" s="32">
        <f>SUM('Table-39'!C6:N6)</f>
        <v>361.0347625</v>
      </c>
    </row>
    <row r="8" spans="1:15" s="33" customFormat="1" ht="12" customHeight="1">
      <c r="A8" s="31">
        <f>'Table 27'!A8</f>
        <v>45021</v>
      </c>
      <c r="B8" s="32" t="e">
        <f>'Table-39'!B7+'Table-39'!#REF!</f>
        <v>#REF!</v>
      </c>
      <c r="C8" s="32">
        <f>SUM('Table-39'!C7:N7)</f>
        <v>331.65511749999996</v>
      </c>
    </row>
    <row r="9" spans="1:15" s="33" customFormat="1" ht="12" customHeight="1">
      <c r="A9" s="31">
        <f>'Table 27'!A9</f>
        <v>45022</v>
      </c>
      <c r="B9" s="32" t="e">
        <f>'Table-39'!B8+'Table-39'!#REF!</f>
        <v>#REF!</v>
      </c>
      <c r="C9" s="32">
        <f>SUM('Table-39'!C8:N8)</f>
        <v>349.08857749999999</v>
      </c>
    </row>
    <row r="10" spans="1:15" s="33" customFormat="1" ht="12" customHeight="1">
      <c r="A10" s="31">
        <f>'Table 27'!A10</f>
        <v>45023</v>
      </c>
      <c r="B10" s="32" t="e">
        <f>'Table-39'!B9+'Table-39'!#REF!</f>
        <v>#REF!</v>
      </c>
      <c r="C10" s="32">
        <f>SUM('Table-39'!C9:N9)</f>
        <v>352.35815249999996</v>
      </c>
    </row>
    <row r="11" spans="1:15" s="33" customFormat="1" ht="12" customHeight="1">
      <c r="A11" s="31">
        <f>'Table 27'!A11</f>
        <v>45024</v>
      </c>
      <c r="B11" s="32" t="e">
        <f>'Table-39'!B10+'Table-39'!#REF!</f>
        <v>#REF!</v>
      </c>
      <c r="C11" s="32">
        <f>SUM('Table-39'!C10:N10)</f>
        <v>359.41465500000004</v>
      </c>
    </row>
    <row r="12" spans="1:15" s="33" customFormat="1" ht="12" customHeight="1">
      <c r="A12" s="31">
        <f>'Table 27'!A12</f>
        <v>45025</v>
      </c>
      <c r="B12" s="32" t="e">
        <f>'Table-39'!B11+'Table-39'!#REF!</f>
        <v>#REF!</v>
      </c>
      <c r="C12" s="32">
        <f>SUM('Table-39'!C11:N11)</f>
        <v>360.52147000000002</v>
      </c>
    </row>
    <row r="13" spans="1:15" s="33" customFormat="1" ht="12" customHeight="1">
      <c r="A13" s="31">
        <f>'Table 27'!A13</f>
        <v>45026</v>
      </c>
      <c r="B13" s="32" t="e">
        <f>'Table-39'!B12+'Table-39'!#REF!</f>
        <v>#REF!</v>
      </c>
      <c r="C13" s="32">
        <f>SUM('Table-39'!C12:N12)</f>
        <v>351.55793749999998</v>
      </c>
    </row>
    <row r="14" spans="1:15" s="33" customFormat="1" ht="12" customHeight="1">
      <c r="A14" s="31">
        <f>'Table 27'!A14</f>
        <v>45027</v>
      </c>
      <c r="B14" s="32" t="e">
        <f>'Table-39'!B13+'Table-39'!#REF!</f>
        <v>#REF!</v>
      </c>
      <c r="C14" s="32">
        <f>SUM('Table-39'!C13:N13)</f>
        <v>362.75630999999998</v>
      </c>
    </row>
    <row r="15" spans="1:15" s="33" customFormat="1" ht="12" customHeight="1">
      <c r="A15" s="31">
        <f>'Table 27'!A15</f>
        <v>45028</v>
      </c>
      <c r="B15" s="32" t="e">
        <f>'Table-39'!B14+'Table-39'!#REF!</f>
        <v>#REF!</v>
      </c>
      <c r="C15" s="32">
        <f>SUM('Table-39'!C14:N14)</f>
        <v>361.88326749999999</v>
      </c>
    </row>
    <row r="16" spans="1:15" s="33" customFormat="1" ht="12" customHeight="1">
      <c r="A16" s="31">
        <f>'Table 27'!A16</f>
        <v>45029</v>
      </c>
      <c r="B16" s="32" t="e">
        <f>'Table-39'!B15+'Table-39'!#REF!</f>
        <v>#REF!</v>
      </c>
      <c r="C16" s="32">
        <f>SUM('Table-39'!C15:N15)</f>
        <v>356.53129000000001</v>
      </c>
    </row>
    <row r="17" spans="1:7" s="33" customFormat="1" ht="12" customHeight="1">
      <c r="A17" s="31">
        <f>'Table 27'!A17</f>
        <v>45030</v>
      </c>
      <c r="B17" s="32" t="e">
        <f>'Table-39'!B16+'Table-39'!#REF!</f>
        <v>#REF!</v>
      </c>
      <c r="C17" s="32">
        <f>SUM('Table-39'!C16:N16)</f>
        <v>325.95020999999997</v>
      </c>
    </row>
    <row r="18" spans="1:7" s="33" customFormat="1" ht="12" customHeight="1">
      <c r="A18" s="31">
        <f>'Table 27'!A18</f>
        <v>45031</v>
      </c>
      <c r="B18" s="32" t="e">
        <f>'Table-39'!B17+'Table-39'!#REF!</f>
        <v>#REF!</v>
      </c>
      <c r="C18" s="32">
        <f>SUM('Table-39'!C17:N17)</f>
        <v>340.16860500000001</v>
      </c>
    </row>
    <row r="19" spans="1:7" s="33" customFormat="1" ht="12" customHeight="1">
      <c r="A19" s="31">
        <f>'Table 27'!A19</f>
        <v>45032</v>
      </c>
      <c r="B19" s="32" t="e">
        <f>'Table-39'!B18+'Table-39'!#REF!</f>
        <v>#REF!</v>
      </c>
      <c r="C19" s="32">
        <f>SUM('Table-39'!C18:N18)</f>
        <v>328.73165000000006</v>
      </c>
    </row>
    <row r="20" spans="1:7" s="33" customFormat="1" ht="12" customHeight="1">
      <c r="A20" s="31">
        <f>'Table 27'!A20</f>
        <v>45033</v>
      </c>
      <c r="B20" s="32" t="e">
        <f>'Table-39'!B19+'Table-39'!#REF!</f>
        <v>#REF!</v>
      </c>
      <c r="C20" s="32">
        <f>SUM('Table-39'!C19:N19)</f>
        <v>328.32007750000002</v>
      </c>
    </row>
    <row r="21" spans="1:7" s="33" customFormat="1" ht="12" customHeight="1">
      <c r="A21" s="31">
        <f>'Table 27'!A21</f>
        <v>45034</v>
      </c>
      <c r="B21" s="32" t="e">
        <f>'Table-39'!B20+'Table-39'!#REF!</f>
        <v>#REF!</v>
      </c>
      <c r="C21" s="32">
        <f>SUM('Table-39'!C20:N20)</f>
        <v>329.70352000000003</v>
      </c>
    </row>
    <row r="22" spans="1:7" s="33" customFormat="1" ht="12" customHeight="1">
      <c r="A22" s="31">
        <f>'Table 27'!A22</f>
        <v>45035</v>
      </c>
      <c r="B22" s="32" t="e">
        <f>'Table-39'!B21+'Table-39'!#REF!</f>
        <v>#REF!</v>
      </c>
      <c r="C22" s="32">
        <f>SUM('Table-39'!C21:N21)</f>
        <v>350.03562499999998</v>
      </c>
    </row>
    <row r="23" spans="1:7" s="33" customFormat="1" ht="12" customHeight="1">
      <c r="A23" s="31">
        <f>'Table 27'!A23</f>
        <v>45036</v>
      </c>
      <c r="B23" s="32" t="e">
        <f>'Table-39'!B22+'Table-39'!#REF!</f>
        <v>#REF!</v>
      </c>
      <c r="C23" s="32">
        <f>SUM('Table-39'!C22:N22)</f>
        <v>353.69316249999997</v>
      </c>
    </row>
    <row r="24" spans="1:7" s="33" customFormat="1" ht="12" customHeight="1">
      <c r="A24" s="31">
        <f>'Table 27'!A24</f>
        <v>45037</v>
      </c>
      <c r="B24" s="32" t="e">
        <f>'Table-39'!B23+'Table-39'!#REF!</f>
        <v>#REF!</v>
      </c>
      <c r="C24" s="32">
        <f>SUM('Table-39'!C23:N23)</f>
        <v>361.45333249999999</v>
      </c>
      <c r="G24" s="34"/>
    </row>
    <row r="25" spans="1:7" s="33" customFormat="1" ht="12" customHeight="1">
      <c r="A25" s="31">
        <f>'Table 27'!A25</f>
        <v>45038</v>
      </c>
      <c r="B25" s="32" t="e">
        <f>'Table-39'!B24+'Table-39'!#REF!</f>
        <v>#REF!</v>
      </c>
      <c r="C25" s="32">
        <f>SUM('Table-39'!C24:N24)</f>
        <v>363.65634</v>
      </c>
    </row>
    <row r="26" spans="1:7" s="33" customFormat="1" ht="12" customHeight="1">
      <c r="A26" s="31">
        <f>'Table 27'!A26</f>
        <v>45039</v>
      </c>
      <c r="B26" s="32" t="e">
        <f>'Table-39'!B25+'Table-39'!#REF!</f>
        <v>#REF!</v>
      </c>
      <c r="C26" s="32">
        <f>SUM('Table-39'!C25:N25)</f>
        <v>349.85333500000002</v>
      </c>
    </row>
    <row r="27" spans="1:7" s="33" customFormat="1" ht="12" customHeight="1">
      <c r="A27" s="31">
        <f>'Table 27'!A27</f>
        <v>45040</v>
      </c>
      <c r="B27" s="32" t="e">
        <f>'Table-39'!B30+'Table-39'!#REF!</f>
        <v>#REF!</v>
      </c>
      <c r="C27" s="32">
        <f>SUM('Table-39'!C30:N30)</f>
        <v>373.92758750000002</v>
      </c>
    </row>
    <row r="28" spans="1:7" s="33" customFormat="1" ht="12" customHeight="1">
      <c r="A28" s="31">
        <f>'Table 27'!A28</f>
        <v>45041</v>
      </c>
      <c r="B28" s="32" t="e">
        <f>'Table-39'!#REF!+'Table-39'!#REF!</f>
        <v>#REF!</v>
      </c>
      <c r="C28" s="32" t="e">
        <f>SUM('Table-39'!#REF!)</f>
        <v>#REF!</v>
      </c>
    </row>
    <row r="29" spans="1:7" s="33" customFormat="1" ht="12" customHeight="1">
      <c r="A29" s="31">
        <f>'Table 27'!A29</f>
        <v>45042</v>
      </c>
      <c r="B29" s="32" t="e">
        <f>'Table-39'!#REF!+'Table-39'!#REF!</f>
        <v>#REF!</v>
      </c>
      <c r="C29" s="32" t="e">
        <f>SUM('Table-39'!#REF!)</f>
        <v>#REF!</v>
      </c>
    </row>
    <row r="30" spans="1:7" s="33" customFormat="1" ht="11.25" customHeight="1">
      <c r="A30" s="31">
        <f>'Table 27'!A30</f>
        <v>45043</v>
      </c>
      <c r="B30" s="32" t="e">
        <f>'Table-39'!#REF!+'Table-39'!#REF!</f>
        <v>#REF!</v>
      </c>
      <c r="C30" s="32" t="e">
        <f>SUM('Table-39'!#REF!)</f>
        <v>#REF!</v>
      </c>
    </row>
    <row r="31" spans="1:7" s="33" customFormat="1" ht="11.25" customHeight="1">
      <c r="A31" s="31">
        <f>'Table 27'!A31</f>
        <v>45044</v>
      </c>
      <c r="B31" s="32" t="e">
        <f>'Table-39'!#REF!+'Table-39'!#REF!</f>
        <v>#REF!</v>
      </c>
      <c r="C31" s="32" t="e">
        <f>SUM('Table-39'!#REF!)</f>
        <v>#REF!</v>
      </c>
    </row>
    <row r="32" spans="1:7" s="33" customFormat="1" ht="11.25" customHeight="1">
      <c r="A32" s="31">
        <f>'Table 27'!A32</f>
        <v>45045</v>
      </c>
      <c r="B32" s="32" t="e">
        <f>'Table-39'!#REF!+'Table-39'!#REF!</f>
        <v>#REF!</v>
      </c>
      <c r="C32" s="32" t="e">
        <f>SUM('Table-39'!#REF!)</f>
        <v>#REF!</v>
      </c>
    </row>
    <row r="33" spans="1:3" s="33" customFormat="1" ht="11.25" customHeight="1">
      <c r="A33" s="31">
        <f>'Table 27'!A33</f>
        <v>45046</v>
      </c>
      <c r="B33" s="32" t="e">
        <f>'Table-39'!#REF!+'Table-39'!#REF!</f>
        <v>#REF!</v>
      </c>
      <c r="C33" s="32" t="e">
        <f>SUM('Table-39'!#REF!)</f>
        <v>#REF!</v>
      </c>
    </row>
    <row r="34" spans="1:3" s="33" customFormat="1" ht="12" customHeight="1">
      <c r="A34" s="31" t="str">
        <f>'Table 27'!A34</f>
        <v>Total</v>
      </c>
      <c r="B34" s="263">
        <f>'Table 27'!B34+'Table 27'!C34</f>
        <v>9603.429005</v>
      </c>
      <c r="C34" s="263">
        <f>'Table 27'!D34+'Table 27'!E34+'Table 27'!K34+'Table 27'!L34+'Table 27'!G34+'Table 27'!H34+'Table 27'!F34+'Table 27'!I34+'Table 27'!M34+'Table 27'!J34</f>
        <v>6719.2336450000003</v>
      </c>
    </row>
    <row r="36" spans="1:3">
      <c r="B36" s="35"/>
      <c r="C36" s="35"/>
    </row>
  </sheetData>
  <mergeCells count="2">
    <mergeCell ref="A1:C1"/>
    <mergeCell ref="A2:C2"/>
  </mergeCells>
  <pageMargins left="0.7" right="0.7" top="0.75" bottom="0.75" header="0.3" footer="0.3"/>
  <pageSetup orientation="portrait" r:id="rId1"/>
  <ignoredErrors>
    <ignoredError sqref="C9 C4:C8 C10:C33"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7030A0"/>
  </sheetPr>
  <dimension ref="A1:C46"/>
  <sheetViews>
    <sheetView view="pageBreakPreview" zoomScaleNormal="93" zoomScaleSheetLayoutView="100" workbookViewId="0">
      <selection activeCell="F25" sqref="F25"/>
    </sheetView>
  </sheetViews>
  <sheetFormatPr defaultRowHeight="15"/>
  <cols>
    <col min="2" max="2" width="43.5703125" customWidth="1"/>
    <col min="3" max="3" width="15.7109375" customWidth="1"/>
  </cols>
  <sheetData>
    <row r="1" spans="1:3" ht="32.25" customHeight="1">
      <c r="A1" s="491" t="s">
        <v>1788</v>
      </c>
      <c r="B1" s="492"/>
      <c r="C1" s="493"/>
    </row>
    <row r="2" spans="1:3" ht="81.75" customHeight="1">
      <c r="A2" s="408" t="s">
        <v>141</v>
      </c>
      <c r="B2" s="408" t="s">
        <v>157</v>
      </c>
      <c r="C2" s="409" t="s">
        <v>158</v>
      </c>
    </row>
    <row r="3" spans="1:3">
      <c r="A3" s="309">
        <v>1</v>
      </c>
      <c r="B3" s="310" t="s">
        <v>725</v>
      </c>
      <c r="C3" s="311">
        <v>29.691230527156158</v>
      </c>
    </row>
    <row r="4" spans="1:3">
      <c r="A4" s="309">
        <v>2</v>
      </c>
      <c r="B4" s="310" t="s">
        <v>1311</v>
      </c>
      <c r="C4" s="311">
        <v>17.883689662315881</v>
      </c>
    </row>
    <row r="5" spans="1:3" ht="15" customHeight="1">
      <c r="A5" s="309">
        <v>3</v>
      </c>
      <c r="B5" s="310" t="s">
        <v>161</v>
      </c>
      <c r="C5" s="311">
        <v>16.360319189511213</v>
      </c>
    </row>
    <row r="6" spans="1:3" ht="15.75" customHeight="1">
      <c r="A6" s="309">
        <v>4</v>
      </c>
      <c r="B6" s="310" t="s">
        <v>731</v>
      </c>
      <c r="C6" s="311">
        <v>9.3178792573288707</v>
      </c>
    </row>
    <row r="7" spans="1:3" ht="17.25" customHeight="1">
      <c r="A7" s="309">
        <v>5</v>
      </c>
      <c r="B7" s="310" t="s">
        <v>727</v>
      </c>
      <c r="C7" s="311">
        <v>7.047710644804746</v>
      </c>
    </row>
    <row r="8" spans="1:3" ht="14.25" customHeight="1">
      <c r="A8" s="309">
        <v>6</v>
      </c>
      <c r="B8" s="310" t="s">
        <v>726</v>
      </c>
      <c r="C8" s="311">
        <v>5.8234872739503594</v>
      </c>
    </row>
    <row r="9" spans="1:3" ht="13.5" customHeight="1">
      <c r="A9" s="309">
        <v>7</v>
      </c>
      <c r="B9" s="310" t="s">
        <v>730</v>
      </c>
      <c r="C9" s="311">
        <v>3.6610781932174521</v>
      </c>
    </row>
    <row r="10" spans="1:3" ht="18" customHeight="1">
      <c r="A10" s="309">
        <v>8</v>
      </c>
      <c r="B10" s="310" t="s">
        <v>761</v>
      </c>
      <c r="C10" s="311">
        <v>2.2423511087292272</v>
      </c>
    </row>
    <row r="11" spans="1:3">
      <c r="A11" s="309">
        <v>9</v>
      </c>
      <c r="B11" s="310" t="s">
        <v>728</v>
      </c>
      <c r="C11" s="311">
        <v>1.5521894246844461</v>
      </c>
    </row>
    <row r="12" spans="1:3" ht="14.25" customHeight="1">
      <c r="A12" s="309">
        <v>10</v>
      </c>
      <c r="B12" s="310" t="s">
        <v>822</v>
      </c>
      <c r="C12" s="311">
        <v>1.1073791518470879</v>
      </c>
    </row>
    <row r="13" spans="1:3">
      <c r="A13" s="309">
        <v>11</v>
      </c>
      <c r="B13" s="310" t="s">
        <v>729</v>
      </c>
      <c r="C13" s="311">
        <v>0.99909053044966056</v>
      </c>
    </row>
    <row r="14" spans="1:3" ht="15.75" customHeight="1">
      <c r="A14" s="309">
        <v>12</v>
      </c>
      <c r="B14" s="310" t="s">
        <v>764</v>
      </c>
      <c r="C14" s="311">
        <v>0.94773918418789327</v>
      </c>
    </row>
    <row r="15" spans="1:3" ht="17.25" customHeight="1">
      <c r="A15" s="309">
        <v>13</v>
      </c>
      <c r="B15" s="310" t="s">
        <v>887</v>
      </c>
      <c r="C15" s="311">
        <v>0.64067098462667138</v>
      </c>
    </row>
    <row r="16" spans="1:3" ht="16.5" customHeight="1">
      <c r="A16" s="309">
        <v>14</v>
      </c>
      <c r="B16" s="310" t="s">
        <v>733</v>
      </c>
      <c r="C16" s="311">
        <v>0.59449671986666697</v>
      </c>
    </row>
    <row r="17" spans="1:3" ht="17.25" customHeight="1">
      <c r="A17" s="309">
        <v>15</v>
      </c>
      <c r="B17" s="310" t="s">
        <v>735</v>
      </c>
      <c r="C17" s="311">
        <v>0.46125518485586298</v>
      </c>
    </row>
    <row r="18" spans="1:3">
      <c r="A18" s="309">
        <v>16</v>
      </c>
      <c r="B18" s="310" t="s">
        <v>732</v>
      </c>
      <c r="C18" s="311">
        <v>0.23878249411896299</v>
      </c>
    </row>
    <row r="19" spans="1:3">
      <c r="A19" s="309">
        <v>17</v>
      </c>
      <c r="B19" s="310" t="s">
        <v>736</v>
      </c>
      <c r="C19" s="311">
        <v>0.22372890020369585</v>
      </c>
    </row>
    <row r="20" spans="1:3">
      <c r="A20" s="309">
        <v>18</v>
      </c>
      <c r="B20" s="310" t="s">
        <v>892</v>
      </c>
      <c r="C20" s="311">
        <v>0.20381808966115708</v>
      </c>
    </row>
    <row r="21" spans="1:3">
      <c r="A21" s="309">
        <v>19</v>
      </c>
      <c r="B21" s="310" t="s">
        <v>823</v>
      </c>
      <c r="C21" s="311">
        <v>0.19274679206623727</v>
      </c>
    </row>
    <row r="22" spans="1:3" ht="17.25" customHeight="1">
      <c r="A22" s="309">
        <v>20</v>
      </c>
      <c r="B22" s="310" t="s">
        <v>1687</v>
      </c>
      <c r="C22" s="311">
        <v>0.1544137932882175</v>
      </c>
    </row>
    <row r="23" spans="1:3" ht="16.5" customHeight="1">
      <c r="A23" s="309">
        <v>21</v>
      </c>
      <c r="B23" s="310" t="s">
        <v>860</v>
      </c>
      <c r="C23" s="311">
        <v>0.13976293505065757</v>
      </c>
    </row>
    <row r="24" spans="1:3">
      <c r="A24" s="309">
        <v>22</v>
      </c>
      <c r="B24" s="310" t="s">
        <v>824</v>
      </c>
      <c r="C24" s="311">
        <v>8.8636136548248243E-2</v>
      </c>
    </row>
    <row r="25" spans="1:3">
      <c r="A25" s="309">
        <v>23</v>
      </c>
      <c r="B25" s="310" t="s">
        <v>1707</v>
      </c>
      <c r="C25" s="311">
        <v>6.76240711191127E-2</v>
      </c>
    </row>
    <row r="26" spans="1:3">
      <c r="A26" s="309">
        <v>24</v>
      </c>
      <c r="B26" s="310" t="s">
        <v>885</v>
      </c>
      <c r="C26" s="311">
        <v>5.2154854518627808E-2</v>
      </c>
    </row>
    <row r="27" spans="1:3">
      <c r="A27" s="309">
        <v>25</v>
      </c>
      <c r="B27" s="310" t="s">
        <v>888</v>
      </c>
      <c r="C27" s="311">
        <v>4.7408162343072414E-2</v>
      </c>
    </row>
    <row r="28" spans="1:3">
      <c r="A28" s="309">
        <v>26</v>
      </c>
      <c r="B28" s="312" t="s">
        <v>762</v>
      </c>
      <c r="C28" s="311">
        <v>4.5821324345772255E-2</v>
      </c>
    </row>
    <row r="29" spans="1:3">
      <c r="A29" s="309">
        <v>27</v>
      </c>
      <c r="B29" s="312" t="s">
        <v>737</v>
      </c>
      <c r="C29" s="311">
        <v>4.1902705867819134E-2</v>
      </c>
    </row>
    <row r="30" spans="1:3">
      <c r="A30" s="309">
        <v>28</v>
      </c>
      <c r="B30" s="312" t="s">
        <v>734</v>
      </c>
      <c r="C30" s="311">
        <v>3.9086009997059093E-2</v>
      </c>
    </row>
    <row r="31" spans="1:3">
      <c r="A31" s="309">
        <v>29</v>
      </c>
      <c r="B31" s="312" t="s">
        <v>763</v>
      </c>
      <c r="C31" s="311">
        <v>3.5373032769776554E-2</v>
      </c>
    </row>
    <row r="32" spans="1:3">
      <c r="A32" s="309">
        <v>30</v>
      </c>
      <c r="B32" s="312" t="s">
        <v>738</v>
      </c>
      <c r="C32" s="311">
        <v>2.6708823855252067E-2</v>
      </c>
    </row>
    <row r="33" spans="1:3">
      <c r="A33" s="309">
        <v>31</v>
      </c>
      <c r="B33" s="312" t="s">
        <v>1688</v>
      </c>
      <c r="C33" s="311">
        <v>2.5892468654116287E-2</v>
      </c>
    </row>
    <row r="34" spans="1:3">
      <c r="A34" s="309">
        <v>32</v>
      </c>
      <c r="B34" s="312" t="s">
        <v>836</v>
      </c>
      <c r="C34" s="311">
        <v>1.0969998370963314E-2</v>
      </c>
    </row>
    <row r="35" spans="1:3">
      <c r="A35" s="309">
        <v>33</v>
      </c>
      <c r="B35" s="312" t="s">
        <v>739</v>
      </c>
      <c r="C35" s="311">
        <v>1.0871492889982157E-2</v>
      </c>
    </row>
    <row r="36" spans="1:3">
      <c r="A36" s="309">
        <v>34</v>
      </c>
      <c r="B36" s="312" t="s">
        <v>1689</v>
      </c>
      <c r="C36" s="311">
        <v>8.2574535588268976E-3</v>
      </c>
    </row>
    <row r="37" spans="1:3">
      <c r="A37" s="309">
        <v>35</v>
      </c>
      <c r="B37" s="312" t="s">
        <v>861</v>
      </c>
      <c r="C37" s="311">
        <v>6.2024566197859104E-3</v>
      </c>
    </row>
    <row r="38" spans="1:3">
      <c r="A38" s="309">
        <v>36</v>
      </c>
      <c r="B38" s="312" t="s">
        <v>1719</v>
      </c>
      <c r="C38" s="311">
        <v>5.1978709825302432E-3</v>
      </c>
    </row>
    <row r="39" spans="1:3">
      <c r="A39" s="309">
        <v>37</v>
      </c>
      <c r="B39" s="312" t="s">
        <v>886</v>
      </c>
      <c r="C39" s="435">
        <v>4.07309563792594E-3</v>
      </c>
    </row>
    <row r="40" spans="1:3" ht="15.75">
      <c r="A40" s="494" t="s">
        <v>164</v>
      </c>
      <c r="B40" s="495"/>
      <c r="C40" s="410">
        <v>1</v>
      </c>
    </row>
    <row r="41" spans="1:3" ht="15.75">
      <c r="A41" s="496" t="s">
        <v>165</v>
      </c>
      <c r="B41" s="497"/>
      <c r="C41" s="410">
        <v>0.80300829281116859</v>
      </c>
    </row>
    <row r="42" spans="1:3" ht="15.75">
      <c r="A42" s="496" t="s">
        <v>159</v>
      </c>
      <c r="B42" s="497"/>
      <c r="C42" s="411">
        <v>0.16646568655907251</v>
      </c>
    </row>
    <row r="43" spans="1:3">
      <c r="A43" s="498" t="s">
        <v>534</v>
      </c>
      <c r="B43" s="498"/>
      <c r="C43" s="498"/>
    </row>
    <row r="44" spans="1:3" ht="28.5" customHeight="1">
      <c r="A44" s="499" t="s">
        <v>691</v>
      </c>
      <c r="B44" s="499"/>
      <c r="C44" s="499"/>
    </row>
    <row r="45" spans="1:3" ht="24.75" customHeight="1">
      <c r="A45" s="499" t="s">
        <v>1787</v>
      </c>
      <c r="B45" s="499"/>
      <c r="C45" s="499"/>
    </row>
    <row r="46" spans="1:3">
      <c r="A46" s="490" t="s">
        <v>166</v>
      </c>
      <c r="B46" s="490"/>
      <c r="C46" s="490"/>
    </row>
  </sheetData>
  <mergeCells count="8">
    <mergeCell ref="A46:C46"/>
    <mergeCell ref="A1:C1"/>
    <mergeCell ref="A40:B40"/>
    <mergeCell ref="A41:B41"/>
    <mergeCell ref="A43:C43"/>
    <mergeCell ref="A45:C45"/>
    <mergeCell ref="A44:C44"/>
    <mergeCell ref="A42:B42"/>
  </mergeCells>
  <pageMargins left="0.7" right="0.7" top="0.75" bottom="0.75" header="0.3" footer="0.3"/>
  <pageSetup paperSize="9" orientation="portrait"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7030A0"/>
    <pageSetUpPr fitToPage="1"/>
  </sheetPr>
  <dimension ref="A1:E197"/>
  <sheetViews>
    <sheetView view="pageBreakPreview" zoomScale="130" zoomScaleNormal="95" zoomScaleSheetLayoutView="130" workbookViewId="0">
      <selection activeCell="E151" sqref="E151"/>
    </sheetView>
  </sheetViews>
  <sheetFormatPr defaultRowHeight="12.75"/>
  <cols>
    <col min="1" max="1" width="8.140625" style="274" customWidth="1"/>
    <col min="2" max="2" width="35.7109375" style="274" bestFit="1" customWidth="1"/>
    <col min="3" max="3" width="25.42578125" style="274" customWidth="1"/>
    <col min="4" max="4" width="21.140625" style="274" customWidth="1"/>
    <col min="5" max="5" width="17" style="274" customWidth="1"/>
    <col min="6" max="214" width="9.140625" style="274"/>
    <col min="215" max="215" width="6.28515625" style="274" customWidth="1"/>
    <col min="216" max="216" width="30.85546875" style="274" customWidth="1"/>
    <col min="217" max="217" width="18" style="274" customWidth="1"/>
    <col min="218" max="218" width="19.42578125" style="274" customWidth="1"/>
    <col min="219" max="219" width="9.7109375" style="274" customWidth="1"/>
    <col min="220" max="470" width="9.140625" style="274"/>
    <col min="471" max="471" width="6.28515625" style="274" customWidth="1"/>
    <col min="472" max="472" width="30.85546875" style="274" customWidth="1"/>
    <col min="473" max="473" width="18" style="274" customWidth="1"/>
    <col min="474" max="474" width="19.42578125" style="274" customWidth="1"/>
    <col min="475" max="475" width="9.7109375" style="274" customWidth="1"/>
    <col min="476" max="726" width="9.140625" style="274"/>
    <col min="727" max="727" width="6.28515625" style="274" customWidth="1"/>
    <col min="728" max="728" width="30.85546875" style="274" customWidth="1"/>
    <col min="729" max="729" width="18" style="274" customWidth="1"/>
    <col min="730" max="730" width="19.42578125" style="274" customWidth="1"/>
    <col min="731" max="731" width="9.7109375" style="274" customWidth="1"/>
    <col min="732" max="982" width="9.140625" style="274"/>
    <col min="983" max="983" width="6.28515625" style="274" customWidth="1"/>
    <col min="984" max="984" width="30.85546875" style="274" customWidth="1"/>
    <col min="985" max="985" width="18" style="274" customWidth="1"/>
    <col min="986" max="986" width="19.42578125" style="274" customWidth="1"/>
    <col min="987" max="987" width="9.7109375" style="274" customWidth="1"/>
    <col min="988" max="1238" width="9.140625" style="274"/>
    <col min="1239" max="1239" width="6.28515625" style="274" customWidth="1"/>
    <col min="1240" max="1240" width="30.85546875" style="274" customWidth="1"/>
    <col min="1241" max="1241" width="18" style="274" customWidth="1"/>
    <col min="1242" max="1242" width="19.42578125" style="274" customWidth="1"/>
    <col min="1243" max="1243" width="9.7109375" style="274" customWidth="1"/>
    <col min="1244" max="1494" width="9.140625" style="274"/>
    <col min="1495" max="1495" width="6.28515625" style="274" customWidth="1"/>
    <col min="1496" max="1496" width="30.85546875" style="274" customWidth="1"/>
    <col min="1497" max="1497" width="18" style="274" customWidth="1"/>
    <col min="1498" max="1498" width="19.42578125" style="274" customWidth="1"/>
    <col min="1499" max="1499" width="9.7109375" style="274" customWidth="1"/>
    <col min="1500" max="1750" width="9.140625" style="274"/>
    <col min="1751" max="1751" width="6.28515625" style="274" customWidth="1"/>
    <col min="1752" max="1752" width="30.85546875" style="274" customWidth="1"/>
    <col min="1753" max="1753" width="18" style="274" customWidth="1"/>
    <col min="1754" max="1754" width="19.42578125" style="274" customWidth="1"/>
    <col min="1755" max="1755" width="9.7109375" style="274" customWidth="1"/>
    <col min="1756" max="2006" width="9.140625" style="274"/>
    <col min="2007" max="2007" width="6.28515625" style="274" customWidth="1"/>
    <col min="2008" max="2008" width="30.85546875" style="274" customWidth="1"/>
    <col min="2009" max="2009" width="18" style="274" customWidth="1"/>
    <col min="2010" max="2010" width="19.42578125" style="274" customWidth="1"/>
    <col min="2011" max="2011" width="9.7109375" style="274" customWidth="1"/>
    <col min="2012" max="2262" width="9.140625" style="274"/>
    <col min="2263" max="2263" width="6.28515625" style="274" customWidth="1"/>
    <col min="2264" max="2264" width="30.85546875" style="274" customWidth="1"/>
    <col min="2265" max="2265" width="18" style="274" customWidth="1"/>
    <col min="2266" max="2266" width="19.42578125" style="274" customWidth="1"/>
    <col min="2267" max="2267" width="9.7109375" style="274" customWidth="1"/>
    <col min="2268" max="2518" width="9.140625" style="274"/>
    <col min="2519" max="2519" width="6.28515625" style="274" customWidth="1"/>
    <col min="2520" max="2520" width="30.85546875" style="274" customWidth="1"/>
    <col min="2521" max="2521" width="18" style="274" customWidth="1"/>
    <col min="2522" max="2522" width="19.42578125" style="274" customWidth="1"/>
    <col min="2523" max="2523" width="9.7109375" style="274" customWidth="1"/>
    <col min="2524" max="2774" width="9.140625" style="274"/>
    <col min="2775" max="2775" width="6.28515625" style="274" customWidth="1"/>
    <col min="2776" max="2776" width="30.85546875" style="274" customWidth="1"/>
    <col min="2777" max="2777" width="18" style="274" customWidth="1"/>
    <col min="2778" max="2778" width="19.42578125" style="274" customWidth="1"/>
    <col min="2779" max="2779" width="9.7109375" style="274" customWidth="1"/>
    <col min="2780" max="3030" width="9.140625" style="274"/>
    <col min="3031" max="3031" width="6.28515625" style="274" customWidth="1"/>
    <col min="3032" max="3032" width="30.85546875" style="274" customWidth="1"/>
    <col min="3033" max="3033" width="18" style="274" customWidth="1"/>
    <col min="3034" max="3034" width="19.42578125" style="274" customWidth="1"/>
    <col min="3035" max="3035" width="9.7109375" style="274" customWidth="1"/>
    <col min="3036" max="3286" width="9.140625" style="274"/>
    <col min="3287" max="3287" width="6.28515625" style="274" customWidth="1"/>
    <col min="3288" max="3288" width="30.85546875" style="274" customWidth="1"/>
    <col min="3289" max="3289" width="18" style="274" customWidth="1"/>
    <col min="3290" max="3290" width="19.42578125" style="274" customWidth="1"/>
    <col min="3291" max="3291" width="9.7109375" style="274" customWidth="1"/>
    <col min="3292" max="3542" width="9.140625" style="274"/>
    <col min="3543" max="3543" width="6.28515625" style="274" customWidth="1"/>
    <col min="3544" max="3544" width="30.85546875" style="274" customWidth="1"/>
    <col min="3545" max="3545" width="18" style="274" customWidth="1"/>
    <col min="3546" max="3546" width="19.42578125" style="274" customWidth="1"/>
    <col min="3547" max="3547" width="9.7109375" style="274" customWidth="1"/>
    <col min="3548" max="3798" width="9.140625" style="274"/>
    <col min="3799" max="3799" width="6.28515625" style="274" customWidth="1"/>
    <col min="3800" max="3800" width="30.85546875" style="274" customWidth="1"/>
    <col min="3801" max="3801" width="18" style="274" customWidth="1"/>
    <col min="3802" max="3802" width="19.42578125" style="274" customWidth="1"/>
    <col min="3803" max="3803" width="9.7109375" style="274" customWidth="1"/>
    <col min="3804" max="4054" width="9.140625" style="274"/>
    <col min="4055" max="4055" width="6.28515625" style="274" customWidth="1"/>
    <col min="4056" max="4056" width="30.85546875" style="274" customWidth="1"/>
    <col min="4057" max="4057" width="18" style="274" customWidth="1"/>
    <col min="4058" max="4058" width="19.42578125" style="274" customWidth="1"/>
    <col min="4059" max="4059" width="9.7109375" style="274" customWidth="1"/>
    <col min="4060" max="4310" width="9.140625" style="274"/>
    <col min="4311" max="4311" width="6.28515625" style="274" customWidth="1"/>
    <col min="4312" max="4312" width="30.85546875" style="274" customWidth="1"/>
    <col min="4313" max="4313" width="18" style="274" customWidth="1"/>
    <col min="4314" max="4314" width="19.42578125" style="274" customWidth="1"/>
    <col min="4315" max="4315" width="9.7109375" style="274" customWidth="1"/>
    <col min="4316" max="4566" width="9.140625" style="274"/>
    <col min="4567" max="4567" width="6.28515625" style="274" customWidth="1"/>
    <col min="4568" max="4568" width="30.85546875" style="274" customWidth="1"/>
    <col min="4569" max="4569" width="18" style="274" customWidth="1"/>
    <col min="4570" max="4570" width="19.42578125" style="274" customWidth="1"/>
    <col min="4571" max="4571" width="9.7109375" style="274" customWidth="1"/>
    <col min="4572" max="4822" width="9.140625" style="274"/>
    <col min="4823" max="4823" width="6.28515625" style="274" customWidth="1"/>
    <col min="4824" max="4824" width="30.85546875" style="274" customWidth="1"/>
    <col min="4825" max="4825" width="18" style="274" customWidth="1"/>
    <col min="4826" max="4826" width="19.42578125" style="274" customWidth="1"/>
    <col min="4827" max="4827" width="9.7109375" style="274" customWidth="1"/>
    <col min="4828" max="5078" width="9.140625" style="274"/>
    <col min="5079" max="5079" width="6.28515625" style="274" customWidth="1"/>
    <col min="5080" max="5080" width="30.85546875" style="274" customWidth="1"/>
    <col min="5081" max="5081" width="18" style="274" customWidth="1"/>
    <col min="5082" max="5082" width="19.42578125" style="274" customWidth="1"/>
    <col min="5083" max="5083" width="9.7109375" style="274" customWidth="1"/>
    <col min="5084" max="5334" width="9.140625" style="274"/>
    <col min="5335" max="5335" width="6.28515625" style="274" customWidth="1"/>
    <col min="5336" max="5336" width="30.85546875" style="274" customWidth="1"/>
    <col min="5337" max="5337" width="18" style="274" customWidth="1"/>
    <col min="5338" max="5338" width="19.42578125" style="274" customWidth="1"/>
    <col min="5339" max="5339" width="9.7109375" style="274" customWidth="1"/>
    <col min="5340" max="5590" width="9.140625" style="274"/>
    <col min="5591" max="5591" width="6.28515625" style="274" customWidth="1"/>
    <col min="5592" max="5592" width="30.85546875" style="274" customWidth="1"/>
    <col min="5593" max="5593" width="18" style="274" customWidth="1"/>
    <col min="5594" max="5594" width="19.42578125" style="274" customWidth="1"/>
    <col min="5595" max="5595" width="9.7109375" style="274" customWidth="1"/>
    <col min="5596" max="5846" width="9.140625" style="274"/>
    <col min="5847" max="5847" width="6.28515625" style="274" customWidth="1"/>
    <col min="5848" max="5848" width="30.85546875" style="274" customWidth="1"/>
    <col min="5849" max="5849" width="18" style="274" customWidth="1"/>
    <col min="5850" max="5850" width="19.42578125" style="274" customWidth="1"/>
    <col min="5851" max="5851" width="9.7109375" style="274" customWidth="1"/>
    <col min="5852" max="6102" width="9.140625" style="274"/>
    <col min="6103" max="6103" width="6.28515625" style="274" customWidth="1"/>
    <col min="6104" max="6104" width="30.85546875" style="274" customWidth="1"/>
    <col min="6105" max="6105" width="18" style="274" customWidth="1"/>
    <col min="6106" max="6106" width="19.42578125" style="274" customWidth="1"/>
    <col min="6107" max="6107" width="9.7109375" style="274" customWidth="1"/>
    <col min="6108" max="6358" width="9.140625" style="274"/>
    <col min="6359" max="6359" width="6.28515625" style="274" customWidth="1"/>
    <col min="6360" max="6360" width="30.85546875" style="274" customWidth="1"/>
    <col min="6361" max="6361" width="18" style="274" customWidth="1"/>
    <col min="6362" max="6362" width="19.42578125" style="274" customWidth="1"/>
    <col min="6363" max="6363" width="9.7109375" style="274" customWidth="1"/>
    <col min="6364" max="6614" width="9.140625" style="274"/>
    <col min="6615" max="6615" width="6.28515625" style="274" customWidth="1"/>
    <col min="6616" max="6616" width="30.85546875" style="274" customWidth="1"/>
    <col min="6617" max="6617" width="18" style="274" customWidth="1"/>
    <col min="6618" max="6618" width="19.42578125" style="274" customWidth="1"/>
    <col min="6619" max="6619" width="9.7109375" style="274" customWidth="1"/>
    <col min="6620" max="6870" width="9.140625" style="274"/>
    <col min="6871" max="6871" width="6.28515625" style="274" customWidth="1"/>
    <col min="6872" max="6872" width="30.85546875" style="274" customWidth="1"/>
    <col min="6873" max="6873" width="18" style="274" customWidth="1"/>
    <col min="6874" max="6874" width="19.42578125" style="274" customWidth="1"/>
    <col min="6875" max="6875" width="9.7109375" style="274" customWidth="1"/>
    <col min="6876" max="7126" width="9.140625" style="274"/>
    <col min="7127" max="7127" width="6.28515625" style="274" customWidth="1"/>
    <col min="7128" max="7128" width="30.85546875" style="274" customWidth="1"/>
    <col min="7129" max="7129" width="18" style="274" customWidth="1"/>
    <col min="7130" max="7130" width="19.42578125" style="274" customWidth="1"/>
    <col min="7131" max="7131" width="9.7109375" style="274" customWidth="1"/>
    <col min="7132" max="7382" width="9.140625" style="274"/>
    <col min="7383" max="7383" width="6.28515625" style="274" customWidth="1"/>
    <col min="7384" max="7384" width="30.85546875" style="274" customWidth="1"/>
    <col min="7385" max="7385" width="18" style="274" customWidth="1"/>
    <col min="7386" max="7386" width="19.42578125" style="274" customWidth="1"/>
    <col min="7387" max="7387" width="9.7109375" style="274" customWidth="1"/>
    <col min="7388" max="7638" width="9.140625" style="274"/>
    <col min="7639" max="7639" width="6.28515625" style="274" customWidth="1"/>
    <col min="7640" max="7640" width="30.85546875" style="274" customWidth="1"/>
    <col min="7641" max="7641" width="18" style="274" customWidth="1"/>
    <col min="7642" max="7642" width="19.42578125" style="274" customWidth="1"/>
    <col min="7643" max="7643" width="9.7109375" style="274" customWidth="1"/>
    <col min="7644" max="7894" width="9.140625" style="274"/>
    <col min="7895" max="7895" width="6.28515625" style="274" customWidth="1"/>
    <col min="7896" max="7896" width="30.85546875" style="274" customWidth="1"/>
    <col min="7897" max="7897" width="18" style="274" customWidth="1"/>
    <col min="7898" max="7898" width="19.42578125" style="274" customWidth="1"/>
    <col min="7899" max="7899" width="9.7109375" style="274" customWidth="1"/>
    <col min="7900" max="8150" width="9.140625" style="274"/>
    <col min="8151" max="8151" width="6.28515625" style="274" customWidth="1"/>
    <col min="8152" max="8152" width="30.85546875" style="274" customWidth="1"/>
    <col min="8153" max="8153" width="18" style="274" customWidth="1"/>
    <col min="8154" max="8154" width="19.42578125" style="274" customWidth="1"/>
    <col min="8155" max="8155" width="9.7109375" style="274" customWidth="1"/>
    <col min="8156" max="8406" width="9.140625" style="274"/>
    <col min="8407" max="8407" width="6.28515625" style="274" customWidth="1"/>
    <col min="8408" max="8408" width="30.85546875" style="274" customWidth="1"/>
    <col min="8409" max="8409" width="18" style="274" customWidth="1"/>
    <col min="8410" max="8410" width="19.42578125" style="274" customWidth="1"/>
    <col min="8411" max="8411" width="9.7109375" style="274" customWidth="1"/>
    <col min="8412" max="8662" width="9.140625" style="274"/>
    <col min="8663" max="8663" width="6.28515625" style="274" customWidth="1"/>
    <col min="8664" max="8664" width="30.85546875" style="274" customWidth="1"/>
    <col min="8665" max="8665" width="18" style="274" customWidth="1"/>
    <col min="8666" max="8666" width="19.42578125" style="274" customWidth="1"/>
    <col min="8667" max="8667" width="9.7109375" style="274" customWidth="1"/>
    <col min="8668" max="8918" width="9.140625" style="274"/>
    <col min="8919" max="8919" width="6.28515625" style="274" customWidth="1"/>
    <col min="8920" max="8920" width="30.85546875" style="274" customWidth="1"/>
    <col min="8921" max="8921" width="18" style="274" customWidth="1"/>
    <col min="8922" max="8922" width="19.42578125" style="274" customWidth="1"/>
    <col min="8923" max="8923" width="9.7109375" style="274" customWidth="1"/>
    <col min="8924" max="9174" width="9.140625" style="274"/>
    <col min="9175" max="9175" width="6.28515625" style="274" customWidth="1"/>
    <col min="9176" max="9176" width="30.85546875" style="274" customWidth="1"/>
    <col min="9177" max="9177" width="18" style="274" customWidth="1"/>
    <col min="9178" max="9178" width="19.42578125" style="274" customWidth="1"/>
    <col min="9179" max="9179" width="9.7109375" style="274" customWidth="1"/>
    <col min="9180" max="9430" width="9.140625" style="274"/>
    <col min="9431" max="9431" width="6.28515625" style="274" customWidth="1"/>
    <col min="9432" max="9432" width="30.85546875" style="274" customWidth="1"/>
    <col min="9433" max="9433" width="18" style="274" customWidth="1"/>
    <col min="9434" max="9434" width="19.42578125" style="274" customWidth="1"/>
    <col min="9435" max="9435" width="9.7109375" style="274" customWidth="1"/>
    <col min="9436" max="9686" width="9.140625" style="274"/>
    <col min="9687" max="9687" width="6.28515625" style="274" customWidth="1"/>
    <col min="9688" max="9688" width="30.85546875" style="274" customWidth="1"/>
    <col min="9689" max="9689" width="18" style="274" customWidth="1"/>
    <col min="9690" max="9690" width="19.42578125" style="274" customWidth="1"/>
    <col min="9691" max="9691" width="9.7109375" style="274" customWidth="1"/>
    <col min="9692" max="9942" width="9.140625" style="274"/>
    <col min="9943" max="9943" width="6.28515625" style="274" customWidth="1"/>
    <col min="9944" max="9944" width="30.85546875" style="274" customWidth="1"/>
    <col min="9945" max="9945" width="18" style="274" customWidth="1"/>
    <col min="9946" max="9946" width="19.42578125" style="274" customWidth="1"/>
    <col min="9947" max="9947" width="9.7109375" style="274" customWidth="1"/>
    <col min="9948" max="10198" width="9.140625" style="274"/>
    <col min="10199" max="10199" width="6.28515625" style="274" customWidth="1"/>
    <col min="10200" max="10200" width="30.85546875" style="274" customWidth="1"/>
    <col min="10201" max="10201" width="18" style="274" customWidth="1"/>
    <col min="10202" max="10202" width="19.42578125" style="274" customWidth="1"/>
    <col min="10203" max="10203" width="9.7109375" style="274" customWidth="1"/>
    <col min="10204" max="10454" width="9.140625" style="274"/>
    <col min="10455" max="10455" width="6.28515625" style="274" customWidth="1"/>
    <col min="10456" max="10456" width="30.85546875" style="274" customWidth="1"/>
    <col min="10457" max="10457" width="18" style="274" customWidth="1"/>
    <col min="10458" max="10458" width="19.42578125" style="274" customWidth="1"/>
    <col min="10459" max="10459" width="9.7109375" style="274" customWidth="1"/>
    <col min="10460" max="10710" width="9.140625" style="274"/>
    <col min="10711" max="10711" width="6.28515625" style="274" customWidth="1"/>
    <col min="10712" max="10712" width="30.85546875" style="274" customWidth="1"/>
    <col min="10713" max="10713" width="18" style="274" customWidth="1"/>
    <col min="10714" max="10714" width="19.42578125" style="274" customWidth="1"/>
    <col min="10715" max="10715" width="9.7109375" style="274" customWidth="1"/>
    <col min="10716" max="10966" width="9.140625" style="274"/>
    <col min="10967" max="10967" width="6.28515625" style="274" customWidth="1"/>
    <col min="10968" max="10968" width="30.85546875" style="274" customWidth="1"/>
    <col min="10969" max="10969" width="18" style="274" customWidth="1"/>
    <col min="10970" max="10970" width="19.42578125" style="274" customWidth="1"/>
    <col min="10971" max="10971" width="9.7109375" style="274" customWidth="1"/>
    <col min="10972" max="11222" width="9.140625" style="274"/>
    <col min="11223" max="11223" width="6.28515625" style="274" customWidth="1"/>
    <col min="11224" max="11224" width="30.85546875" style="274" customWidth="1"/>
    <col min="11225" max="11225" width="18" style="274" customWidth="1"/>
    <col min="11226" max="11226" width="19.42578125" style="274" customWidth="1"/>
    <col min="11227" max="11227" width="9.7109375" style="274" customWidth="1"/>
    <col min="11228" max="11478" width="9.140625" style="274"/>
    <col min="11479" max="11479" width="6.28515625" style="274" customWidth="1"/>
    <col min="11480" max="11480" width="30.85546875" style="274" customWidth="1"/>
    <col min="11481" max="11481" width="18" style="274" customWidth="1"/>
    <col min="11482" max="11482" width="19.42578125" style="274" customWidth="1"/>
    <col min="11483" max="11483" width="9.7109375" style="274" customWidth="1"/>
    <col min="11484" max="11734" width="9.140625" style="274"/>
    <col min="11735" max="11735" width="6.28515625" style="274" customWidth="1"/>
    <col min="11736" max="11736" width="30.85546875" style="274" customWidth="1"/>
    <col min="11737" max="11737" width="18" style="274" customWidth="1"/>
    <col min="11738" max="11738" width="19.42578125" style="274" customWidth="1"/>
    <col min="11739" max="11739" width="9.7109375" style="274" customWidth="1"/>
    <col min="11740" max="11990" width="9.140625" style="274"/>
    <col min="11991" max="11991" width="6.28515625" style="274" customWidth="1"/>
    <col min="11992" max="11992" width="30.85546875" style="274" customWidth="1"/>
    <col min="11993" max="11993" width="18" style="274" customWidth="1"/>
    <col min="11994" max="11994" width="19.42578125" style="274" customWidth="1"/>
    <col min="11995" max="11995" width="9.7109375" style="274" customWidth="1"/>
    <col min="11996" max="12246" width="9.140625" style="274"/>
    <col min="12247" max="12247" width="6.28515625" style="274" customWidth="1"/>
    <col min="12248" max="12248" width="30.85546875" style="274" customWidth="1"/>
    <col min="12249" max="12249" width="18" style="274" customWidth="1"/>
    <col min="12250" max="12250" width="19.42578125" style="274" customWidth="1"/>
    <col min="12251" max="12251" width="9.7109375" style="274" customWidth="1"/>
    <col min="12252" max="12502" width="9.140625" style="274"/>
    <col min="12503" max="12503" width="6.28515625" style="274" customWidth="1"/>
    <col min="12504" max="12504" width="30.85546875" style="274" customWidth="1"/>
    <col min="12505" max="12505" width="18" style="274" customWidth="1"/>
    <col min="12506" max="12506" width="19.42578125" style="274" customWidth="1"/>
    <col min="12507" max="12507" width="9.7109375" style="274" customWidth="1"/>
    <col min="12508" max="12758" width="9.140625" style="274"/>
    <col min="12759" max="12759" width="6.28515625" style="274" customWidth="1"/>
    <col min="12760" max="12760" width="30.85546875" style="274" customWidth="1"/>
    <col min="12761" max="12761" width="18" style="274" customWidth="1"/>
    <col min="12762" max="12762" width="19.42578125" style="274" customWidth="1"/>
    <col min="12763" max="12763" width="9.7109375" style="274" customWidth="1"/>
    <col min="12764" max="13014" width="9.140625" style="274"/>
    <col min="13015" max="13015" width="6.28515625" style="274" customWidth="1"/>
    <col min="13016" max="13016" width="30.85546875" style="274" customWidth="1"/>
    <col min="13017" max="13017" width="18" style="274" customWidth="1"/>
    <col min="13018" max="13018" width="19.42578125" style="274" customWidth="1"/>
    <col min="13019" max="13019" width="9.7109375" style="274" customWidth="1"/>
    <col min="13020" max="13270" width="9.140625" style="274"/>
    <col min="13271" max="13271" width="6.28515625" style="274" customWidth="1"/>
    <col min="13272" max="13272" width="30.85546875" style="274" customWidth="1"/>
    <col min="13273" max="13273" width="18" style="274" customWidth="1"/>
    <col min="13274" max="13274" width="19.42578125" style="274" customWidth="1"/>
    <col min="13275" max="13275" width="9.7109375" style="274" customWidth="1"/>
    <col min="13276" max="13526" width="9.140625" style="274"/>
    <col min="13527" max="13527" width="6.28515625" style="274" customWidth="1"/>
    <col min="13528" max="13528" width="30.85546875" style="274" customWidth="1"/>
    <col min="13529" max="13529" width="18" style="274" customWidth="1"/>
    <col min="13530" max="13530" width="19.42578125" style="274" customWidth="1"/>
    <col min="13531" max="13531" width="9.7109375" style="274" customWidth="1"/>
    <col min="13532" max="13782" width="9.140625" style="274"/>
    <col min="13783" max="13783" width="6.28515625" style="274" customWidth="1"/>
    <col min="13784" max="13784" width="30.85546875" style="274" customWidth="1"/>
    <col min="13785" max="13785" width="18" style="274" customWidth="1"/>
    <col min="13786" max="13786" width="19.42578125" style="274" customWidth="1"/>
    <col min="13787" max="13787" width="9.7109375" style="274" customWidth="1"/>
    <col min="13788" max="14038" width="9.140625" style="274"/>
    <col min="14039" max="14039" width="6.28515625" style="274" customWidth="1"/>
    <col min="14040" max="14040" width="30.85546875" style="274" customWidth="1"/>
    <col min="14041" max="14041" width="18" style="274" customWidth="1"/>
    <col min="14042" max="14042" width="19.42578125" style="274" customWidth="1"/>
    <col min="14043" max="14043" width="9.7109375" style="274" customWidth="1"/>
    <col min="14044" max="14294" width="9.140625" style="274"/>
    <col min="14295" max="14295" width="6.28515625" style="274" customWidth="1"/>
    <col min="14296" max="14296" width="30.85546875" style="274" customWidth="1"/>
    <col min="14297" max="14297" width="18" style="274" customWidth="1"/>
    <col min="14298" max="14298" width="19.42578125" style="274" customWidth="1"/>
    <col min="14299" max="14299" width="9.7109375" style="274" customWidth="1"/>
    <col min="14300" max="14550" width="9.140625" style="274"/>
    <col min="14551" max="14551" width="6.28515625" style="274" customWidth="1"/>
    <col min="14552" max="14552" width="30.85546875" style="274" customWidth="1"/>
    <col min="14553" max="14553" width="18" style="274" customWidth="1"/>
    <col min="14554" max="14554" width="19.42578125" style="274" customWidth="1"/>
    <col min="14555" max="14555" width="9.7109375" style="274" customWidth="1"/>
    <col min="14556" max="14806" width="9.140625" style="274"/>
    <col min="14807" max="14807" width="6.28515625" style="274" customWidth="1"/>
    <col min="14808" max="14808" width="30.85546875" style="274" customWidth="1"/>
    <col min="14809" max="14809" width="18" style="274" customWidth="1"/>
    <col min="14810" max="14810" width="19.42578125" style="274" customWidth="1"/>
    <col min="14811" max="14811" width="9.7109375" style="274" customWidth="1"/>
    <col min="14812" max="15062" width="9.140625" style="274"/>
    <col min="15063" max="15063" width="6.28515625" style="274" customWidth="1"/>
    <col min="15064" max="15064" width="30.85546875" style="274" customWidth="1"/>
    <col min="15065" max="15065" width="18" style="274" customWidth="1"/>
    <col min="15066" max="15066" width="19.42578125" style="274" customWidth="1"/>
    <col min="15067" max="15067" width="9.7109375" style="274" customWidth="1"/>
    <col min="15068" max="15318" width="9.140625" style="274"/>
    <col min="15319" max="15319" width="6.28515625" style="274" customWidth="1"/>
    <col min="15320" max="15320" width="30.85546875" style="274" customWidth="1"/>
    <col min="15321" max="15321" width="18" style="274" customWidth="1"/>
    <col min="15322" max="15322" width="19.42578125" style="274" customWidth="1"/>
    <col min="15323" max="15323" width="9.7109375" style="274" customWidth="1"/>
    <col min="15324" max="15574" width="9.140625" style="274"/>
    <col min="15575" max="15575" width="6.28515625" style="274" customWidth="1"/>
    <col min="15576" max="15576" width="30.85546875" style="274" customWidth="1"/>
    <col min="15577" max="15577" width="18" style="274" customWidth="1"/>
    <col min="15578" max="15578" width="19.42578125" style="274" customWidth="1"/>
    <col min="15579" max="15579" width="9.7109375" style="274" customWidth="1"/>
    <col min="15580" max="15830" width="9.140625" style="274"/>
    <col min="15831" max="15831" width="6.28515625" style="274" customWidth="1"/>
    <col min="15832" max="15832" width="30.85546875" style="274" customWidth="1"/>
    <col min="15833" max="15833" width="18" style="274" customWidth="1"/>
    <col min="15834" max="15834" width="19.42578125" style="274" customWidth="1"/>
    <col min="15835" max="15835" width="9.7109375" style="274" customWidth="1"/>
    <col min="15836" max="16086" width="9.140625" style="274"/>
    <col min="16087" max="16087" width="6.28515625" style="274" customWidth="1"/>
    <col min="16088" max="16088" width="30.85546875" style="274" customWidth="1"/>
    <col min="16089" max="16089" width="18" style="274" customWidth="1"/>
    <col min="16090" max="16090" width="19.42578125" style="274" customWidth="1"/>
    <col min="16091" max="16091" width="9.7109375" style="274" customWidth="1"/>
    <col min="16092" max="16384" width="9.140625" style="274"/>
  </cols>
  <sheetData>
    <row r="1" spans="1:5">
      <c r="A1" s="505" t="s">
        <v>1789</v>
      </c>
      <c r="B1" s="506"/>
      <c r="C1" s="506"/>
      <c r="D1" s="507"/>
    </row>
    <row r="2" spans="1:5">
      <c r="A2" s="403" t="s">
        <v>141</v>
      </c>
      <c r="B2" s="404" t="s">
        <v>455</v>
      </c>
      <c r="C2" s="510" t="s">
        <v>805</v>
      </c>
      <c r="D2" s="511"/>
    </row>
    <row r="3" spans="1:5">
      <c r="A3" s="313">
        <v>1</v>
      </c>
      <c r="B3" s="314" t="s">
        <v>167</v>
      </c>
      <c r="C3" s="500">
        <v>2.02</v>
      </c>
      <c r="D3" s="501"/>
      <c r="E3" s="276"/>
    </row>
    <row r="4" spans="1:5">
      <c r="A4" s="313">
        <v>2</v>
      </c>
      <c r="B4" s="314" t="s">
        <v>168</v>
      </c>
      <c r="C4" s="500">
        <v>9.73</v>
      </c>
      <c r="D4" s="501"/>
      <c r="E4" s="276"/>
    </row>
    <row r="5" spans="1:5" ht="15" customHeight="1">
      <c r="A5" s="313">
        <v>3</v>
      </c>
      <c r="B5" s="314" t="s">
        <v>169</v>
      </c>
      <c r="C5" s="500">
        <v>4.78</v>
      </c>
      <c r="D5" s="501"/>
      <c r="E5" s="276"/>
    </row>
    <row r="6" spans="1:5">
      <c r="A6" s="512" t="s">
        <v>166</v>
      </c>
      <c r="B6" s="512"/>
      <c r="C6" s="512"/>
      <c r="D6" s="512"/>
      <c r="E6" s="277"/>
    </row>
    <row r="7" spans="1:5">
      <c r="A7" s="268"/>
      <c r="B7" s="268"/>
      <c r="C7" s="268"/>
      <c r="D7" s="268"/>
      <c r="E7" s="277"/>
    </row>
    <row r="8" spans="1:5" s="277" customFormat="1" ht="27" customHeight="1">
      <c r="A8" s="505" t="s">
        <v>1790</v>
      </c>
      <c r="B8" s="506"/>
      <c r="C8" s="506"/>
      <c r="D8" s="507"/>
      <c r="E8" s="274"/>
    </row>
    <row r="9" spans="1:5" s="277" customFormat="1">
      <c r="A9" s="403" t="s">
        <v>141</v>
      </c>
      <c r="B9" s="404" t="s">
        <v>170</v>
      </c>
      <c r="C9" s="510" t="s">
        <v>805</v>
      </c>
      <c r="D9" s="511"/>
      <c r="E9" s="274"/>
    </row>
    <row r="10" spans="1:5" s="277" customFormat="1" ht="15" customHeight="1">
      <c r="A10" s="313">
        <v>1</v>
      </c>
      <c r="B10" s="314" t="s">
        <v>98</v>
      </c>
      <c r="C10" s="500">
        <v>4.5999999999999996</v>
      </c>
      <c r="D10" s="501"/>
      <c r="E10" s="278"/>
    </row>
    <row r="11" spans="1:5" s="277" customFormat="1" ht="15" customHeight="1">
      <c r="A11" s="313">
        <v>2</v>
      </c>
      <c r="B11" s="314" t="s">
        <v>171</v>
      </c>
      <c r="C11" s="500">
        <v>8.1199999999999992</v>
      </c>
      <c r="D11" s="501"/>
      <c r="E11" s="278"/>
    </row>
    <row r="12" spans="1:5" s="277" customFormat="1" ht="15" customHeight="1">
      <c r="A12" s="313">
        <v>3</v>
      </c>
      <c r="B12" s="314" t="s">
        <v>1791</v>
      </c>
      <c r="C12" s="500">
        <v>4.41</v>
      </c>
      <c r="D12" s="501"/>
      <c r="E12" s="276"/>
    </row>
    <row r="13" spans="1:5" s="277" customFormat="1">
      <c r="A13" s="502" t="s">
        <v>166</v>
      </c>
      <c r="B13" s="503"/>
      <c r="C13" s="503"/>
      <c r="D13" s="504"/>
    </row>
    <row r="14" spans="1:5">
      <c r="A14" s="268"/>
      <c r="B14" s="268"/>
      <c r="C14" s="268"/>
      <c r="D14" s="268"/>
      <c r="E14" s="277"/>
    </row>
    <row r="15" spans="1:5" ht="27.75" customHeight="1">
      <c r="A15" s="513" t="s">
        <v>1738</v>
      </c>
      <c r="B15" s="513"/>
      <c r="C15" s="513"/>
      <c r="D15" s="513"/>
      <c r="E15" s="513"/>
    </row>
    <row r="16" spans="1:5" ht="25.5">
      <c r="A16" s="405" t="s">
        <v>141</v>
      </c>
      <c r="B16" s="405" t="s">
        <v>31</v>
      </c>
      <c r="C16" s="406" t="s">
        <v>806</v>
      </c>
      <c r="D16" s="406" t="s">
        <v>807</v>
      </c>
      <c r="E16" s="406" t="s">
        <v>816</v>
      </c>
    </row>
    <row r="17" spans="1:5">
      <c r="A17" s="315">
        <v>1</v>
      </c>
      <c r="B17" s="314" t="s">
        <v>167</v>
      </c>
      <c r="C17" s="316">
        <v>9.9360000000000004E-2</v>
      </c>
      <c r="D17" s="316">
        <v>6.66</v>
      </c>
      <c r="E17" s="316">
        <v>9.9991000000000003</v>
      </c>
    </row>
    <row r="18" spans="1:5">
      <c r="A18" s="315">
        <v>2</v>
      </c>
      <c r="B18" s="314" t="s">
        <v>168</v>
      </c>
      <c r="C18" s="316">
        <v>10</v>
      </c>
      <c r="D18" s="316">
        <v>10</v>
      </c>
      <c r="E18" s="316">
        <v>10</v>
      </c>
    </row>
    <row r="19" spans="1:5">
      <c r="A19" s="315">
        <v>3</v>
      </c>
      <c r="B19" s="314" t="s">
        <v>169</v>
      </c>
      <c r="C19" s="316">
        <v>3.2171592749153608</v>
      </c>
      <c r="D19" s="316">
        <v>9.9864408089444243</v>
      </c>
      <c r="E19" s="316">
        <v>9.9998061992759641</v>
      </c>
    </row>
    <row r="20" spans="1:5" ht="18.75" customHeight="1">
      <c r="A20" s="508" t="s">
        <v>712</v>
      </c>
      <c r="B20" s="508"/>
      <c r="C20" s="508"/>
      <c r="D20" s="508"/>
      <c r="E20" s="516"/>
    </row>
    <row r="21" spans="1:5">
      <c r="A21" s="281"/>
      <c r="B21" s="269"/>
      <c r="C21" s="269"/>
      <c r="D21" s="269"/>
    </row>
    <row r="22" spans="1:5" ht="27" customHeight="1">
      <c r="A22" s="505" t="s">
        <v>1739</v>
      </c>
      <c r="B22" s="514"/>
      <c r="C22" s="514"/>
      <c r="D22" s="514"/>
      <c r="E22" s="515"/>
    </row>
    <row r="23" spans="1:5" ht="25.5">
      <c r="A23" s="405" t="s">
        <v>141</v>
      </c>
      <c r="B23" s="405" t="s">
        <v>31</v>
      </c>
      <c r="C23" s="406" t="s">
        <v>808</v>
      </c>
      <c r="D23" s="406" t="s">
        <v>697</v>
      </c>
      <c r="E23" s="406" t="s">
        <v>816</v>
      </c>
    </row>
    <row r="24" spans="1:5">
      <c r="A24" s="315">
        <v>1</v>
      </c>
      <c r="B24" s="314" t="s">
        <v>167</v>
      </c>
      <c r="C24" s="316">
        <v>0.69916999999999996</v>
      </c>
      <c r="D24" s="316">
        <v>3</v>
      </c>
      <c r="E24" s="316">
        <v>2.85</v>
      </c>
    </row>
    <row r="25" spans="1:5">
      <c r="A25" s="315">
        <v>2</v>
      </c>
      <c r="B25" s="314" t="s">
        <v>168</v>
      </c>
      <c r="C25" s="316">
        <v>10</v>
      </c>
      <c r="D25" s="316">
        <v>3.15</v>
      </c>
      <c r="E25" s="316">
        <v>3.1</v>
      </c>
    </row>
    <row r="26" spans="1:5">
      <c r="A26" s="315">
        <v>3</v>
      </c>
      <c r="B26" s="314" t="s">
        <v>169</v>
      </c>
      <c r="C26" s="316">
        <v>3.2882272071948853</v>
      </c>
      <c r="D26" s="316">
        <v>3.0185185185185186</v>
      </c>
      <c r="E26" s="316">
        <v>2.9823966942148772</v>
      </c>
    </row>
    <row r="27" spans="1:5" ht="15.75" customHeight="1">
      <c r="A27" s="508" t="s">
        <v>712</v>
      </c>
      <c r="B27" s="508"/>
      <c r="C27" s="508"/>
      <c r="D27" s="508"/>
      <c r="E27" s="508"/>
    </row>
    <row r="28" spans="1:5">
      <c r="A28" s="281"/>
      <c r="B28" s="269"/>
      <c r="C28" s="269"/>
      <c r="D28" s="269"/>
    </row>
    <row r="29" spans="1:5" ht="32.25" customHeight="1">
      <c r="A29" s="513" t="s">
        <v>1740</v>
      </c>
      <c r="B29" s="513"/>
      <c r="C29" s="513"/>
      <c r="D29" s="513"/>
      <c r="E29" s="513"/>
    </row>
    <row r="30" spans="1:5" ht="25.5">
      <c r="A30" s="405" t="s">
        <v>141</v>
      </c>
      <c r="B30" s="405" t="s">
        <v>31</v>
      </c>
      <c r="C30" s="406" t="s">
        <v>808</v>
      </c>
      <c r="D30" s="406" t="s">
        <v>697</v>
      </c>
      <c r="E30" s="406" t="s">
        <v>816</v>
      </c>
    </row>
    <row r="31" spans="1:5">
      <c r="A31" s="315">
        <v>1</v>
      </c>
      <c r="B31" s="314" t="s">
        <v>167</v>
      </c>
      <c r="C31" s="316" t="s">
        <v>426</v>
      </c>
      <c r="D31" s="316" t="s">
        <v>426</v>
      </c>
      <c r="E31" s="317" t="s">
        <v>426</v>
      </c>
    </row>
    <row r="32" spans="1:5">
      <c r="A32" s="315">
        <v>2</v>
      </c>
      <c r="B32" s="314" t="s">
        <v>168</v>
      </c>
      <c r="C32" s="316" t="s">
        <v>426</v>
      </c>
      <c r="D32" s="316" t="s">
        <v>426</v>
      </c>
      <c r="E32" s="317" t="s">
        <v>426</v>
      </c>
    </row>
    <row r="33" spans="1:5">
      <c r="A33" s="315">
        <v>3</v>
      </c>
      <c r="B33" s="314" t="s">
        <v>169</v>
      </c>
      <c r="C33" s="316" t="s">
        <v>426</v>
      </c>
      <c r="D33" s="316" t="s">
        <v>426</v>
      </c>
      <c r="E33" s="317" t="s">
        <v>426</v>
      </c>
    </row>
    <row r="34" spans="1:5" ht="15.75" customHeight="1">
      <c r="A34" s="508" t="s">
        <v>821</v>
      </c>
      <c r="B34" s="508"/>
      <c r="C34" s="508"/>
      <c r="D34" s="508"/>
      <c r="E34" s="508"/>
    </row>
    <row r="35" spans="1:5">
      <c r="A35" s="281"/>
      <c r="B35" s="269"/>
      <c r="C35" s="269"/>
      <c r="D35" s="269"/>
    </row>
    <row r="36" spans="1:5" ht="27" customHeight="1">
      <c r="A36" s="513" t="s">
        <v>1792</v>
      </c>
      <c r="B36" s="513"/>
      <c r="C36" s="513"/>
      <c r="D36" s="513"/>
      <c r="E36" s="513"/>
    </row>
    <row r="37" spans="1:5" ht="25.5">
      <c r="A37" s="405" t="s">
        <v>141</v>
      </c>
      <c r="B37" s="405" t="s">
        <v>31</v>
      </c>
      <c r="C37" s="406" t="s">
        <v>809</v>
      </c>
      <c r="D37" s="406" t="s">
        <v>810</v>
      </c>
      <c r="E37" s="406" t="s">
        <v>816</v>
      </c>
    </row>
    <row r="38" spans="1:5">
      <c r="A38" s="315">
        <v>1</v>
      </c>
      <c r="B38" s="314" t="s">
        <v>167</v>
      </c>
      <c r="C38" s="316">
        <v>1.004E-2</v>
      </c>
      <c r="D38" s="316">
        <v>5.5</v>
      </c>
      <c r="E38" s="316">
        <v>10</v>
      </c>
    </row>
    <row r="39" spans="1:5">
      <c r="A39" s="315">
        <v>2</v>
      </c>
      <c r="B39" s="314" t="s">
        <v>168</v>
      </c>
      <c r="C39" s="316">
        <v>10</v>
      </c>
      <c r="D39" s="316">
        <v>10</v>
      </c>
      <c r="E39" s="316">
        <v>10</v>
      </c>
    </row>
    <row r="40" spans="1:5">
      <c r="A40" s="315">
        <v>3</v>
      </c>
      <c r="B40" s="314" t="s">
        <v>169</v>
      </c>
      <c r="C40" s="316">
        <v>3.0362146746274261</v>
      </c>
      <c r="D40" s="316">
        <v>9.8951880766501059</v>
      </c>
      <c r="E40" s="316">
        <v>10</v>
      </c>
    </row>
    <row r="41" spans="1:5" ht="12.75" customHeight="1">
      <c r="A41" s="508" t="s">
        <v>712</v>
      </c>
      <c r="B41" s="508"/>
      <c r="C41" s="508"/>
      <c r="D41" s="508"/>
      <c r="E41" s="516"/>
    </row>
    <row r="42" spans="1:5" s="277" customFormat="1">
      <c r="A42" s="268"/>
      <c r="B42" s="270"/>
      <c r="C42" s="270"/>
      <c r="D42" s="270"/>
    </row>
    <row r="43" spans="1:5" ht="30" hidden="1" customHeight="1">
      <c r="A43" s="523" t="s">
        <v>817</v>
      </c>
      <c r="B43" s="524"/>
      <c r="C43" s="524"/>
      <c r="D43" s="525"/>
    </row>
    <row r="44" spans="1:5" ht="18" hidden="1">
      <c r="A44" s="279" t="s">
        <v>141</v>
      </c>
      <c r="B44" s="279" t="s">
        <v>455</v>
      </c>
      <c r="C44" s="526" t="s">
        <v>811</v>
      </c>
      <c r="D44" s="527"/>
    </row>
    <row r="45" spans="1:5" ht="15" hidden="1" customHeight="1">
      <c r="A45" s="280">
        <v>1</v>
      </c>
      <c r="B45" s="282" t="s">
        <v>167</v>
      </c>
      <c r="C45" s="522">
        <f>'Table 28(c)'!K37</f>
        <v>1.6143000000000001</v>
      </c>
      <c r="D45" s="522"/>
      <c r="E45" s="276"/>
    </row>
    <row r="46" spans="1:5" ht="15" hidden="1" customHeight="1">
      <c r="A46" s="280">
        <v>2</v>
      </c>
      <c r="B46" s="282" t="s">
        <v>168</v>
      </c>
      <c r="C46" s="517">
        <f>'Table 28(c)'!L37</f>
        <v>10.999000000000001</v>
      </c>
      <c r="D46" s="518"/>
    </row>
    <row r="47" spans="1:5" ht="15" hidden="1" customHeight="1">
      <c r="A47" s="280">
        <v>3</v>
      </c>
      <c r="B47" s="275" t="s">
        <v>177</v>
      </c>
      <c r="C47" s="517">
        <f>'Table 28(c)'!M37</f>
        <v>5.9216126869658128</v>
      </c>
      <c r="D47" s="518"/>
      <c r="E47" s="283"/>
    </row>
    <row r="48" spans="1:5" ht="12.75" hidden="1" customHeight="1">
      <c r="A48" s="519" t="s">
        <v>118</v>
      </c>
      <c r="B48" s="520"/>
      <c r="C48" s="520"/>
      <c r="D48" s="521"/>
    </row>
    <row r="49" spans="1:4" ht="12.75" customHeight="1">
      <c r="A49" s="424"/>
      <c r="B49" s="424"/>
      <c r="C49" s="424"/>
      <c r="D49" s="424"/>
    </row>
    <row r="50" spans="1:4" ht="30.75" customHeight="1">
      <c r="A50" s="505" t="s">
        <v>1720</v>
      </c>
      <c r="B50" s="506"/>
      <c r="C50" s="506"/>
      <c r="D50" s="507"/>
    </row>
    <row r="51" spans="1:4" ht="30.75" customHeight="1">
      <c r="A51" s="406" t="s">
        <v>141</v>
      </c>
      <c r="B51" s="407" t="s">
        <v>1600</v>
      </c>
      <c r="C51" s="407" t="s">
        <v>173</v>
      </c>
      <c r="D51" s="407" t="s">
        <v>812</v>
      </c>
    </row>
    <row r="52" spans="1:4" ht="12.75" customHeight="1">
      <c r="A52" s="313">
        <v>1</v>
      </c>
      <c r="B52" s="314" t="s">
        <v>174</v>
      </c>
      <c r="C52" s="316">
        <v>7.6690000000000031</v>
      </c>
      <c r="D52" s="316">
        <v>6.9977259095057995</v>
      </c>
    </row>
    <row r="53" spans="1:4" ht="12.75" customHeight="1">
      <c r="A53" s="313">
        <v>2</v>
      </c>
      <c r="B53" s="314" t="s">
        <v>429</v>
      </c>
      <c r="C53" s="316">
        <v>262.26866499999585</v>
      </c>
      <c r="D53" s="316">
        <v>4.5834555279221885</v>
      </c>
    </row>
    <row r="54" spans="1:4" ht="12.75" customHeight="1">
      <c r="A54" s="315"/>
      <c r="B54" s="318" t="s">
        <v>117</v>
      </c>
      <c r="C54" s="317">
        <v>269.93766499999583</v>
      </c>
      <c r="D54" s="317">
        <v>4.6520455839129493</v>
      </c>
    </row>
    <row r="55" spans="1:4" s="277" customFormat="1">
      <c r="A55" s="508" t="s">
        <v>175</v>
      </c>
      <c r="B55" s="509"/>
      <c r="C55" s="509"/>
      <c r="D55" s="509"/>
    </row>
    <row r="56" spans="1:4" s="277" customFormat="1">
      <c r="A56" s="443"/>
      <c r="B56" s="444"/>
      <c r="C56" s="444"/>
      <c r="D56" s="444"/>
    </row>
    <row r="57" spans="1:4">
      <c r="A57" s="281"/>
      <c r="B57" s="269"/>
      <c r="C57" s="269"/>
      <c r="D57" s="269"/>
    </row>
    <row r="58" spans="1:4" ht="30.75" customHeight="1">
      <c r="A58" s="505" t="s">
        <v>1721</v>
      </c>
      <c r="B58" s="506"/>
      <c r="C58" s="506"/>
      <c r="D58" s="507"/>
    </row>
    <row r="59" spans="1:4" ht="30.75">
      <c r="A59" s="406" t="s">
        <v>141</v>
      </c>
      <c r="B59" s="407" t="s">
        <v>172</v>
      </c>
      <c r="C59" s="407" t="s">
        <v>173</v>
      </c>
      <c r="D59" s="407" t="s">
        <v>812</v>
      </c>
    </row>
    <row r="60" spans="1:4" ht="12.75" customHeight="1">
      <c r="A60" s="313">
        <v>1</v>
      </c>
      <c r="B60" s="314" t="s">
        <v>468</v>
      </c>
      <c r="C60" s="316">
        <v>293.69902250000058</v>
      </c>
      <c r="D60" s="316">
        <v>5.2369028215781865</v>
      </c>
    </row>
    <row r="61" spans="1:4" ht="12.75" customHeight="1">
      <c r="A61" s="313">
        <v>2</v>
      </c>
      <c r="B61" s="314" t="s">
        <v>469</v>
      </c>
      <c r="C61" s="316">
        <v>0</v>
      </c>
      <c r="D61" s="316">
        <v>0</v>
      </c>
    </row>
    <row r="62" spans="1:4" ht="12.75" customHeight="1">
      <c r="A62" s="313">
        <v>3</v>
      </c>
      <c r="B62" s="314" t="s">
        <v>745</v>
      </c>
      <c r="C62" s="316">
        <v>0</v>
      </c>
      <c r="D62" s="316">
        <v>0</v>
      </c>
    </row>
    <row r="63" spans="1:4" ht="12.75" customHeight="1">
      <c r="A63" s="313">
        <v>4</v>
      </c>
      <c r="B63" s="314" t="s">
        <v>766</v>
      </c>
      <c r="C63" s="316">
        <v>127.62093750000004</v>
      </c>
      <c r="D63" s="316">
        <v>3.9549219196301544</v>
      </c>
    </row>
    <row r="64" spans="1:4">
      <c r="A64" s="315"/>
      <c r="B64" s="318" t="s">
        <v>117</v>
      </c>
      <c r="C64" s="317">
        <v>421.31996000000061</v>
      </c>
      <c r="D64" s="317">
        <v>4.8485813080099636</v>
      </c>
    </row>
    <row r="65" spans="1:4" ht="12.75" customHeight="1">
      <c r="A65" s="508" t="s">
        <v>175</v>
      </c>
      <c r="B65" s="509"/>
      <c r="C65" s="509"/>
      <c r="D65" s="509"/>
    </row>
    <row r="66" spans="1:4" ht="12.75" customHeight="1">
      <c r="A66" s="268"/>
      <c r="B66" s="270"/>
      <c r="C66" s="271"/>
      <c r="D66" s="268"/>
    </row>
    <row r="67" spans="1:4" ht="30.75" customHeight="1">
      <c r="A67" s="505" t="s">
        <v>1722</v>
      </c>
      <c r="B67" s="506"/>
      <c r="C67" s="506"/>
      <c r="D67" s="507"/>
    </row>
    <row r="68" spans="1:4" ht="30.75" customHeight="1">
      <c r="A68" s="406" t="s">
        <v>141</v>
      </c>
      <c r="B68" s="407" t="s">
        <v>1600</v>
      </c>
      <c r="C68" s="407" t="s">
        <v>173</v>
      </c>
      <c r="D68" s="407" t="s">
        <v>812</v>
      </c>
    </row>
    <row r="69" spans="1:4" ht="12.75" customHeight="1">
      <c r="A69" s="313">
        <v>1</v>
      </c>
      <c r="B69" s="314" t="s">
        <v>174</v>
      </c>
      <c r="C69" s="316">
        <v>30.648499999999999</v>
      </c>
      <c r="D69" s="316">
        <v>7.7444231528459833</v>
      </c>
    </row>
    <row r="70" spans="1:4" ht="12.75" customHeight="1">
      <c r="A70" s="313">
        <v>2</v>
      </c>
      <c r="B70" s="314" t="s">
        <v>429</v>
      </c>
      <c r="C70" s="316">
        <v>272.56705249999925</v>
      </c>
      <c r="D70" s="316">
        <v>4.6953405234479089</v>
      </c>
    </row>
    <row r="71" spans="1:4" ht="12.75" customHeight="1">
      <c r="A71" s="315"/>
      <c r="B71" s="318" t="s">
        <v>117</v>
      </c>
      <c r="C71" s="317">
        <v>303.21555249999926</v>
      </c>
      <c r="D71" s="317">
        <v>5.0035364856820914</v>
      </c>
    </row>
    <row r="72" spans="1:4" s="277" customFormat="1">
      <c r="A72" s="508" t="s">
        <v>176</v>
      </c>
      <c r="B72" s="509"/>
      <c r="C72" s="509"/>
      <c r="D72" s="509"/>
    </row>
    <row r="73" spans="1:4">
      <c r="A73" s="268"/>
      <c r="B73" s="270"/>
      <c r="C73" s="271"/>
      <c r="D73" s="268"/>
    </row>
    <row r="74" spans="1:4" ht="27.75" customHeight="1">
      <c r="A74" s="505" t="s">
        <v>1723</v>
      </c>
      <c r="B74" s="506"/>
      <c r="C74" s="506"/>
      <c r="D74" s="507"/>
    </row>
    <row r="75" spans="1:4" ht="30.75">
      <c r="A75" s="406" t="s">
        <v>141</v>
      </c>
      <c r="B75" s="407" t="s">
        <v>172</v>
      </c>
      <c r="C75" s="407" t="s">
        <v>173</v>
      </c>
      <c r="D75" s="407" t="s">
        <v>812</v>
      </c>
    </row>
    <row r="76" spans="1:4" ht="12.75" customHeight="1">
      <c r="A76" s="313">
        <v>1</v>
      </c>
      <c r="B76" s="314" t="s">
        <v>468</v>
      </c>
      <c r="C76" s="316">
        <v>329.09990609999903</v>
      </c>
      <c r="D76" s="316">
        <v>5.5114866971926721</v>
      </c>
    </row>
    <row r="77" spans="1:4" ht="12.75" customHeight="1">
      <c r="A77" s="313">
        <v>2</v>
      </c>
      <c r="B77" s="314" t="s">
        <v>469</v>
      </c>
      <c r="C77" s="316">
        <v>0</v>
      </c>
      <c r="D77" s="316">
        <v>0</v>
      </c>
    </row>
    <row r="78" spans="1:4" ht="12.75" customHeight="1">
      <c r="A78" s="313">
        <v>3</v>
      </c>
      <c r="B78" s="314" t="s">
        <v>745</v>
      </c>
      <c r="C78" s="316">
        <v>18.780025000000009</v>
      </c>
      <c r="D78" s="316">
        <v>4.9999999999999929</v>
      </c>
    </row>
    <row r="79" spans="1:4" ht="12.75" customHeight="1">
      <c r="A79" s="313">
        <v>4</v>
      </c>
      <c r="B79" s="314" t="s">
        <v>766</v>
      </c>
      <c r="C79" s="316">
        <v>194.99411700000019</v>
      </c>
      <c r="D79" s="316">
        <v>3.8100841637853042</v>
      </c>
    </row>
    <row r="80" spans="1:4">
      <c r="A80" s="315"/>
      <c r="B80" s="318" t="s">
        <v>117</v>
      </c>
      <c r="C80" s="317">
        <v>542.8740480999993</v>
      </c>
      <c r="D80" s="317">
        <v>4.8826682469121048</v>
      </c>
    </row>
    <row r="81" spans="1:4" ht="12.75" customHeight="1">
      <c r="A81" s="508" t="s">
        <v>176</v>
      </c>
      <c r="B81" s="509"/>
      <c r="C81" s="509"/>
      <c r="D81" s="509"/>
    </row>
    <row r="82" spans="1:4" ht="12.75" customHeight="1">
      <c r="A82" s="424"/>
      <c r="B82" s="272"/>
      <c r="C82" s="272"/>
      <c r="D82" s="272"/>
    </row>
    <row r="83" spans="1:4" ht="30.75" customHeight="1">
      <c r="A83" s="505" t="s">
        <v>1724</v>
      </c>
      <c r="B83" s="506"/>
      <c r="C83" s="506"/>
      <c r="D83" s="507"/>
    </row>
    <row r="84" spans="1:4" ht="30.75" customHeight="1">
      <c r="A84" s="406" t="s">
        <v>141</v>
      </c>
      <c r="B84" s="407" t="s">
        <v>1600</v>
      </c>
      <c r="C84" s="407" t="s">
        <v>173</v>
      </c>
      <c r="D84" s="407" t="s">
        <v>812</v>
      </c>
    </row>
    <row r="85" spans="1:4" ht="12.75" customHeight="1">
      <c r="A85" s="313">
        <v>1</v>
      </c>
      <c r="B85" s="314" t="s">
        <v>174</v>
      </c>
      <c r="C85" s="316">
        <v>10.279500000000002</v>
      </c>
      <c r="D85" s="316">
        <v>8.5062503040031103</v>
      </c>
    </row>
    <row r="86" spans="1:4" ht="12.75" customHeight="1">
      <c r="A86" s="313">
        <v>2</v>
      </c>
      <c r="B86" s="314" t="s">
        <v>429</v>
      </c>
      <c r="C86" s="316">
        <v>208.50329699999412</v>
      </c>
      <c r="D86" s="316">
        <v>4.3361237155402232</v>
      </c>
    </row>
    <row r="87" spans="1:4" ht="12.75" customHeight="1">
      <c r="A87" s="315"/>
      <c r="B87" s="318" t="s">
        <v>117</v>
      </c>
      <c r="C87" s="317">
        <v>218.78279699999413</v>
      </c>
      <c r="D87" s="317">
        <v>4.5320569280866616</v>
      </c>
    </row>
    <row r="88" spans="1:4" s="277" customFormat="1">
      <c r="A88" s="508" t="s">
        <v>716</v>
      </c>
      <c r="B88" s="509"/>
      <c r="C88" s="509"/>
      <c r="D88" s="509"/>
    </row>
    <row r="89" spans="1:4" ht="12.75" customHeight="1">
      <c r="A89" s="424"/>
      <c r="B89" s="272"/>
      <c r="C89" s="272"/>
      <c r="D89" s="272"/>
    </row>
    <row r="90" spans="1:4">
      <c r="A90" s="268"/>
      <c r="B90" s="270"/>
      <c r="C90" s="270"/>
      <c r="D90" s="268"/>
    </row>
    <row r="91" spans="1:4" ht="32.25" customHeight="1">
      <c r="A91" s="505" t="s">
        <v>1725</v>
      </c>
      <c r="B91" s="506"/>
      <c r="C91" s="506"/>
      <c r="D91" s="507"/>
    </row>
    <row r="92" spans="1:4" ht="30.75">
      <c r="A92" s="406" t="s">
        <v>141</v>
      </c>
      <c r="B92" s="407" t="s">
        <v>172</v>
      </c>
      <c r="C92" s="407" t="s">
        <v>173</v>
      </c>
      <c r="D92" s="407" t="s">
        <v>812</v>
      </c>
    </row>
    <row r="93" spans="1:4">
      <c r="A93" s="313">
        <v>1</v>
      </c>
      <c r="B93" s="314" t="s">
        <v>468</v>
      </c>
      <c r="C93" s="316">
        <v>87.213450000000009</v>
      </c>
      <c r="D93" s="316">
        <v>6.9395506083064014</v>
      </c>
    </row>
    <row r="94" spans="1:4">
      <c r="A94" s="313">
        <v>2</v>
      </c>
      <c r="B94" s="314" t="s">
        <v>469</v>
      </c>
      <c r="C94" s="316">
        <v>0</v>
      </c>
      <c r="D94" s="316">
        <v>0</v>
      </c>
    </row>
    <row r="95" spans="1:4">
      <c r="A95" s="313">
        <v>3</v>
      </c>
      <c r="B95" s="314" t="s">
        <v>745</v>
      </c>
      <c r="C95" s="316">
        <v>1.44</v>
      </c>
      <c r="D95" s="316">
        <v>5.25</v>
      </c>
    </row>
    <row r="96" spans="1:4">
      <c r="A96" s="313">
        <v>4</v>
      </c>
      <c r="B96" s="314" t="s">
        <v>766</v>
      </c>
      <c r="C96" s="316">
        <v>163.534705</v>
      </c>
      <c r="D96" s="316">
        <v>4.2875227495594892</v>
      </c>
    </row>
    <row r="97" spans="1:5">
      <c r="A97" s="315"/>
      <c r="B97" s="318" t="s">
        <v>117</v>
      </c>
      <c r="C97" s="317">
        <v>252.18815499999999</v>
      </c>
      <c r="D97" s="317">
        <v>5.2101611117699003</v>
      </c>
    </row>
    <row r="98" spans="1:5">
      <c r="A98" s="508" t="s">
        <v>716</v>
      </c>
      <c r="B98" s="509"/>
      <c r="C98" s="509"/>
      <c r="D98" s="509"/>
    </row>
    <row r="99" spans="1:5">
      <c r="A99" s="284"/>
      <c r="B99" s="284"/>
      <c r="C99" s="273"/>
      <c r="D99" s="273"/>
    </row>
    <row r="100" spans="1:5" ht="30.75" customHeight="1">
      <c r="A100" s="505" t="s">
        <v>1727</v>
      </c>
      <c r="B100" s="506"/>
      <c r="C100" s="506"/>
      <c r="D100" s="507"/>
    </row>
    <row r="101" spans="1:5" ht="30.75" customHeight="1">
      <c r="A101" s="406" t="s">
        <v>141</v>
      </c>
      <c r="B101" s="407" t="s">
        <v>1601</v>
      </c>
      <c r="C101" s="407" t="s">
        <v>173</v>
      </c>
      <c r="D101" s="407" t="s">
        <v>812</v>
      </c>
    </row>
    <row r="102" spans="1:5" ht="12.75" customHeight="1">
      <c r="A102" s="313">
        <v>1</v>
      </c>
      <c r="B102" s="314" t="s">
        <v>174</v>
      </c>
      <c r="C102" s="316">
        <v>0</v>
      </c>
      <c r="D102" s="316">
        <v>0</v>
      </c>
    </row>
    <row r="103" spans="1:5" ht="12.75" customHeight="1">
      <c r="A103" s="313">
        <v>2</v>
      </c>
      <c r="B103" s="314" t="s">
        <v>429</v>
      </c>
      <c r="C103" s="316">
        <v>1.4391449999999999</v>
      </c>
      <c r="D103" s="316">
        <v>8.2696543954917683</v>
      </c>
    </row>
    <row r="104" spans="1:5" ht="12.75" customHeight="1">
      <c r="A104" s="315"/>
      <c r="B104" s="318" t="s">
        <v>117</v>
      </c>
      <c r="C104" s="317">
        <v>1.4391449999999999</v>
      </c>
      <c r="D104" s="317">
        <v>8.2696543954917683</v>
      </c>
    </row>
    <row r="105" spans="1:5" s="277" customFormat="1">
      <c r="A105" s="508" t="s">
        <v>175</v>
      </c>
      <c r="B105" s="509"/>
      <c r="C105" s="509"/>
      <c r="D105" s="509"/>
    </row>
    <row r="106" spans="1:5">
      <c r="A106" s="284"/>
      <c r="B106" s="284"/>
      <c r="C106" s="273"/>
      <c r="D106" s="273"/>
    </row>
    <row r="107" spans="1:5">
      <c r="A107" s="284"/>
      <c r="B107" s="284"/>
      <c r="C107" s="273"/>
      <c r="D107" s="273"/>
    </row>
    <row r="108" spans="1:5" ht="31.5" customHeight="1">
      <c r="A108" s="505" t="s">
        <v>1726</v>
      </c>
      <c r="B108" s="506"/>
      <c r="C108" s="506"/>
      <c r="D108" s="507"/>
    </row>
    <row r="109" spans="1:5" ht="30.75">
      <c r="A109" s="406" t="s">
        <v>141</v>
      </c>
      <c r="B109" s="407" t="s">
        <v>1602</v>
      </c>
      <c r="C109" s="407" t="s">
        <v>173</v>
      </c>
      <c r="D109" s="407" t="s">
        <v>812</v>
      </c>
      <c r="E109" s="276"/>
    </row>
    <row r="110" spans="1:5">
      <c r="A110" s="313">
        <v>1</v>
      </c>
      <c r="B110" s="314" t="s">
        <v>468</v>
      </c>
      <c r="C110" s="316">
        <v>10.392499999999997</v>
      </c>
      <c r="D110" s="316">
        <v>6.3788308876593778</v>
      </c>
    </row>
    <row r="111" spans="1:5">
      <c r="A111" s="313">
        <v>2</v>
      </c>
      <c r="B111" s="314" t="s">
        <v>469</v>
      </c>
      <c r="C111" s="316">
        <v>0</v>
      </c>
      <c r="D111" s="316">
        <v>0</v>
      </c>
    </row>
    <row r="112" spans="1:5">
      <c r="A112" s="313">
        <v>3</v>
      </c>
      <c r="B112" s="314" t="s">
        <v>745</v>
      </c>
      <c r="C112" s="316">
        <v>23.015999999999963</v>
      </c>
      <c r="D112" s="316">
        <v>5.6000000000000014</v>
      </c>
    </row>
    <row r="113" spans="1:4">
      <c r="A113" s="313">
        <v>4</v>
      </c>
      <c r="B113" s="314" t="s">
        <v>766</v>
      </c>
      <c r="C113" s="316">
        <v>0</v>
      </c>
      <c r="D113" s="316">
        <v>0</v>
      </c>
    </row>
    <row r="114" spans="1:4">
      <c r="A114" s="315"/>
      <c r="B114" s="318" t="s">
        <v>117</v>
      </c>
      <c r="C114" s="317">
        <v>33.408499999999961</v>
      </c>
      <c r="D114" s="317">
        <v>5.8422736728676865</v>
      </c>
    </row>
    <row r="115" spans="1:4">
      <c r="A115" s="508" t="s">
        <v>175</v>
      </c>
      <c r="B115" s="509"/>
      <c r="C115" s="509"/>
      <c r="D115" s="509"/>
    </row>
    <row r="116" spans="1:4">
      <c r="A116" s="443"/>
      <c r="B116" s="444"/>
      <c r="C116" s="444"/>
      <c r="D116" s="444"/>
    </row>
    <row r="117" spans="1:4" ht="30.75" customHeight="1">
      <c r="A117" s="505" t="s">
        <v>1728</v>
      </c>
      <c r="B117" s="506"/>
      <c r="C117" s="506"/>
      <c r="D117" s="507"/>
    </row>
    <row r="118" spans="1:4" ht="30.75" customHeight="1">
      <c r="A118" s="406" t="s">
        <v>141</v>
      </c>
      <c r="B118" s="407" t="s">
        <v>1601</v>
      </c>
      <c r="C118" s="407" t="s">
        <v>173</v>
      </c>
      <c r="D118" s="407" t="s">
        <v>812</v>
      </c>
    </row>
    <row r="119" spans="1:4" ht="12.75" customHeight="1">
      <c r="A119" s="313">
        <v>1</v>
      </c>
      <c r="B119" s="314" t="s">
        <v>174</v>
      </c>
      <c r="C119" s="316">
        <v>0</v>
      </c>
      <c r="D119" s="316">
        <v>0</v>
      </c>
    </row>
    <row r="120" spans="1:4" ht="12.75" customHeight="1">
      <c r="A120" s="313">
        <v>2</v>
      </c>
      <c r="B120" s="314" t="s">
        <v>429</v>
      </c>
      <c r="C120" s="316">
        <v>2.7643500000000012</v>
      </c>
      <c r="D120" s="316">
        <v>9.6104188507243986</v>
      </c>
    </row>
    <row r="121" spans="1:4" ht="12.75" customHeight="1">
      <c r="A121" s="315"/>
      <c r="B121" s="318" t="s">
        <v>117</v>
      </c>
      <c r="C121" s="317">
        <v>2.7643500000000012</v>
      </c>
      <c r="D121" s="317">
        <v>9.6104188507243986</v>
      </c>
    </row>
    <row r="122" spans="1:4" s="277" customFormat="1">
      <c r="A122" s="508" t="s">
        <v>176</v>
      </c>
      <c r="B122" s="509"/>
      <c r="C122" s="509"/>
      <c r="D122" s="509"/>
    </row>
    <row r="124" spans="1:4" ht="31.5" customHeight="1">
      <c r="A124" s="505" t="s">
        <v>1729</v>
      </c>
      <c r="B124" s="506"/>
      <c r="C124" s="506"/>
      <c r="D124" s="507"/>
    </row>
    <row r="125" spans="1:4" ht="30.75">
      <c r="A125" s="406" t="s">
        <v>141</v>
      </c>
      <c r="B125" s="407" t="s">
        <v>1602</v>
      </c>
      <c r="C125" s="407" t="s">
        <v>173</v>
      </c>
      <c r="D125" s="407" t="s">
        <v>812</v>
      </c>
    </row>
    <row r="126" spans="1:4">
      <c r="A126" s="313">
        <v>1</v>
      </c>
      <c r="B126" s="314" t="s">
        <v>468</v>
      </c>
      <c r="C126" s="316">
        <v>34.864200000000018</v>
      </c>
      <c r="D126" s="316">
        <v>2.9449931677766865</v>
      </c>
    </row>
    <row r="127" spans="1:4">
      <c r="A127" s="313">
        <v>2</v>
      </c>
      <c r="B127" s="314" t="s">
        <v>469</v>
      </c>
      <c r="C127" s="316">
        <v>0</v>
      </c>
      <c r="D127" s="316">
        <v>0</v>
      </c>
    </row>
    <row r="128" spans="1:4">
      <c r="A128" s="313">
        <v>3</v>
      </c>
      <c r="B128" s="314" t="s">
        <v>815</v>
      </c>
      <c r="C128" s="316">
        <v>11.829605000000022</v>
      </c>
      <c r="D128" s="316">
        <v>4.9900489280918467</v>
      </c>
    </row>
    <row r="129" spans="1:4">
      <c r="A129" s="313">
        <v>4</v>
      </c>
      <c r="B129" s="314" t="s">
        <v>766</v>
      </c>
      <c r="C129" s="316">
        <v>16.690500000000011</v>
      </c>
      <c r="D129" s="316">
        <v>4.4141952008627614</v>
      </c>
    </row>
    <row r="130" spans="1:4">
      <c r="A130" s="315"/>
      <c r="B130" s="318" t="s">
        <v>117</v>
      </c>
      <c r="C130" s="317">
        <v>63.384305000000055</v>
      </c>
      <c r="D130" s="317">
        <v>3.7135417600618932</v>
      </c>
    </row>
    <row r="131" spans="1:4">
      <c r="A131" s="508" t="s">
        <v>176</v>
      </c>
      <c r="B131" s="509"/>
      <c r="C131" s="509"/>
      <c r="D131" s="509"/>
    </row>
    <row r="132" spans="1:4">
      <c r="A132" s="443"/>
      <c r="B132" s="444"/>
      <c r="C132" s="444"/>
      <c r="D132" s="444"/>
    </row>
    <row r="133" spans="1:4" ht="30.75" customHeight="1">
      <c r="A133" s="505" t="s">
        <v>1731</v>
      </c>
      <c r="B133" s="506"/>
      <c r="C133" s="506"/>
      <c r="D133" s="507"/>
    </row>
    <row r="134" spans="1:4" ht="30.75" customHeight="1">
      <c r="A134" s="406" t="s">
        <v>141</v>
      </c>
      <c r="B134" s="407" t="s">
        <v>1601</v>
      </c>
      <c r="C134" s="407" t="s">
        <v>173</v>
      </c>
      <c r="D134" s="407" t="s">
        <v>812</v>
      </c>
    </row>
    <row r="135" spans="1:4" ht="12.75" customHeight="1">
      <c r="A135" s="313">
        <v>1</v>
      </c>
      <c r="B135" s="314" t="s">
        <v>174</v>
      </c>
      <c r="C135" s="316">
        <v>0</v>
      </c>
      <c r="D135" s="316">
        <v>0</v>
      </c>
    </row>
    <row r="136" spans="1:4" ht="12.75" customHeight="1">
      <c r="A136" s="313">
        <v>2</v>
      </c>
      <c r="B136" s="314" t="s">
        <v>429</v>
      </c>
      <c r="C136" s="316">
        <v>16.421000000000365</v>
      </c>
      <c r="D136" s="316">
        <v>4.5064829669325865</v>
      </c>
    </row>
    <row r="137" spans="1:4" ht="12.75" customHeight="1">
      <c r="A137" s="315"/>
      <c r="B137" s="318" t="s">
        <v>117</v>
      </c>
      <c r="C137" s="317">
        <v>16.421000000000365</v>
      </c>
      <c r="D137" s="317">
        <v>4.5064829669325865</v>
      </c>
    </row>
    <row r="138" spans="1:4" s="277" customFormat="1">
      <c r="A138" s="508" t="s">
        <v>175</v>
      </c>
      <c r="B138" s="509"/>
      <c r="C138" s="509"/>
      <c r="D138" s="509"/>
    </row>
    <row r="140" spans="1:4" ht="31.5" customHeight="1">
      <c r="A140" s="505" t="s">
        <v>1730</v>
      </c>
      <c r="B140" s="506"/>
      <c r="C140" s="506"/>
      <c r="D140" s="507"/>
    </row>
    <row r="141" spans="1:4" ht="30.75">
      <c r="A141" s="406" t="s">
        <v>141</v>
      </c>
      <c r="B141" s="407" t="s">
        <v>1602</v>
      </c>
      <c r="C141" s="407" t="s">
        <v>173</v>
      </c>
      <c r="D141" s="407" t="s">
        <v>812</v>
      </c>
    </row>
    <row r="142" spans="1:4">
      <c r="A142" s="313">
        <v>1</v>
      </c>
      <c r="B142" s="314" t="s">
        <v>468</v>
      </c>
      <c r="C142" s="316">
        <v>0</v>
      </c>
      <c r="D142" s="316">
        <v>0</v>
      </c>
    </row>
    <row r="143" spans="1:4">
      <c r="A143" s="313">
        <v>2</v>
      </c>
      <c r="B143" s="314" t="s">
        <v>469</v>
      </c>
      <c r="C143" s="316">
        <v>0</v>
      </c>
      <c r="D143" s="316">
        <v>0</v>
      </c>
    </row>
    <row r="144" spans="1:4">
      <c r="A144" s="313">
        <v>3</v>
      </c>
      <c r="B144" s="314" t="s">
        <v>815</v>
      </c>
      <c r="C144" s="316">
        <v>0</v>
      </c>
      <c r="D144" s="316">
        <v>0</v>
      </c>
    </row>
    <row r="145" spans="1:4">
      <c r="A145" s="313">
        <v>4</v>
      </c>
      <c r="B145" s="314" t="s">
        <v>766</v>
      </c>
      <c r="C145" s="316">
        <v>25.002000000000002</v>
      </c>
      <c r="D145" s="316">
        <v>4.4463592512598993</v>
      </c>
    </row>
    <row r="146" spans="1:4">
      <c r="A146" s="315"/>
      <c r="B146" s="318" t="s">
        <v>117</v>
      </c>
      <c r="C146" s="317">
        <v>25.002000000000002</v>
      </c>
      <c r="D146" s="317">
        <v>4.4463592512598993</v>
      </c>
    </row>
    <row r="147" spans="1:4">
      <c r="A147" s="508" t="s">
        <v>716</v>
      </c>
      <c r="B147" s="509"/>
      <c r="C147" s="509"/>
      <c r="D147" s="509"/>
    </row>
    <row r="148" spans="1:4">
      <c r="A148" s="443"/>
      <c r="B148" s="444"/>
      <c r="C148" s="444"/>
      <c r="D148" s="444"/>
    </row>
    <row r="149" spans="1:4" ht="30.75" customHeight="1">
      <c r="A149" s="505" t="s">
        <v>1733</v>
      </c>
      <c r="B149" s="506"/>
      <c r="C149" s="506"/>
      <c r="D149" s="507"/>
    </row>
    <row r="150" spans="1:4" ht="30.75" customHeight="1">
      <c r="A150" s="406" t="s">
        <v>141</v>
      </c>
      <c r="B150" s="407" t="s">
        <v>1603</v>
      </c>
      <c r="C150" s="407" t="s">
        <v>173</v>
      </c>
      <c r="D150" s="407" t="s">
        <v>812</v>
      </c>
    </row>
    <row r="151" spans="1:4" ht="12.75" customHeight="1">
      <c r="A151" s="313">
        <v>1</v>
      </c>
      <c r="B151" s="314" t="s">
        <v>174</v>
      </c>
      <c r="C151" s="316">
        <v>1.5350000000000004</v>
      </c>
      <c r="D151" s="316">
        <v>19.950000000000003</v>
      </c>
    </row>
    <row r="152" spans="1:4" ht="12.75" customHeight="1">
      <c r="A152" s="313">
        <v>2</v>
      </c>
      <c r="B152" s="314" t="s">
        <v>429</v>
      </c>
      <c r="C152" s="316">
        <v>0</v>
      </c>
      <c r="D152" s="316">
        <v>0</v>
      </c>
    </row>
    <row r="153" spans="1:4" ht="12.75" customHeight="1">
      <c r="A153" s="315"/>
      <c r="B153" s="318" t="s">
        <v>117</v>
      </c>
      <c r="C153" s="317">
        <v>1.5350000000000004</v>
      </c>
      <c r="D153" s="317">
        <v>19.950000000000003</v>
      </c>
    </row>
    <row r="154" spans="1:4" s="277" customFormat="1">
      <c r="A154" s="508" t="s">
        <v>175</v>
      </c>
      <c r="B154" s="509"/>
      <c r="C154" s="509"/>
      <c r="D154" s="509"/>
    </row>
    <row r="155" spans="1:4">
      <c r="A155" s="443"/>
      <c r="B155" s="444"/>
      <c r="C155" s="444"/>
      <c r="D155" s="444"/>
    </row>
    <row r="157" spans="1:4" ht="30" customHeight="1">
      <c r="A157" s="505" t="s">
        <v>1732</v>
      </c>
      <c r="B157" s="506"/>
      <c r="C157" s="506"/>
      <c r="D157" s="507"/>
    </row>
    <row r="158" spans="1:4" ht="30.75">
      <c r="A158" s="406" t="s">
        <v>141</v>
      </c>
      <c r="B158" s="407" t="s">
        <v>1604</v>
      </c>
      <c r="C158" s="407" t="s">
        <v>173</v>
      </c>
      <c r="D158" s="407" t="s">
        <v>812</v>
      </c>
    </row>
    <row r="159" spans="1:4">
      <c r="A159" s="313">
        <v>1</v>
      </c>
      <c r="B159" s="314" t="s">
        <v>468</v>
      </c>
      <c r="C159" s="316">
        <v>0</v>
      </c>
      <c r="D159" s="316">
        <v>0</v>
      </c>
    </row>
    <row r="160" spans="1:4">
      <c r="A160" s="313">
        <v>2</v>
      </c>
      <c r="B160" s="314" t="s">
        <v>469</v>
      </c>
      <c r="C160" s="316">
        <v>0</v>
      </c>
      <c r="D160" s="316">
        <v>0</v>
      </c>
    </row>
    <row r="161" spans="1:4">
      <c r="A161" s="313">
        <v>3</v>
      </c>
      <c r="B161" s="314" t="s">
        <v>745</v>
      </c>
      <c r="C161" s="316">
        <v>0</v>
      </c>
      <c r="D161" s="316">
        <v>0</v>
      </c>
    </row>
    <row r="162" spans="1:4">
      <c r="A162" s="313">
        <v>4</v>
      </c>
      <c r="B162" s="314" t="s">
        <v>766</v>
      </c>
      <c r="C162" s="316">
        <v>0</v>
      </c>
      <c r="D162" s="316">
        <v>0</v>
      </c>
    </row>
    <row r="163" spans="1:4">
      <c r="A163" s="315"/>
      <c r="B163" s="318" t="s">
        <v>117</v>
      </c>
      <c r="C163" s="317">
        <v>0</v>
      </c>
      <c r="D163" s="317" t="s">
        <v>426</v>
      </c>
    </row>
    <row r="164" spans="1:4">
      <c r="A164" s="508" t="s">
        <v>175</v>
      </c>
      <c r="B164" s="509"/>
      <c r="C164" s="509"/>
      <c r="D164" s="509"/>
    </row>
    <row r="165" spans="1:4">
      <c r="A165" s="443"/>
      <c r="B165" s="444"/>
      <c r="C165" s="444"/>
      <c r="D165" s="444"/>
    </row>
    <row r="166" spans="1:4" ht="30.75" customHeight="1">
      <c r="A166" s="505" t="s">
        <v>1735</v>
      </c>
      <c r="B166" s="506"/>
      <c r="C166" s="506"/>
      <c r="D166" s="507"/>
    </row>
    <row r="167" spans="1:4" ht="30.75" customHeight="1">
      <c r="A167" s="406" t="s">
        <v>141</v>
      </c>
      <c r="B167" s="407" t="s">
        <v>1603</v>
      </c>
      <c r="C167" s="407" t="s">
        <v>173</v>
      </c>
      <c r="D167" s="407" t="s">
        <v>812</v>
      </c>
    </row>
    <row r="168" spans="1:4" ht="12.75" customHeight="1">
      <c r="A168" s="313">
        <v>1</v>
      </c>
      <c r="B168" s="314" t="s">
        <v>174</v>
      </c>
      <c r="C168" s="316">
        <v>0.26749999999999996</v>
      </c>
      <c r="D168" s="316">
        <v>19.950000000000003</v>
      </c>
    </row>
    <row r="169" spans="1:4" ht="12.75" customHeight="1">
      <c r="A169" s="313">
        <v>2</v>
      </c>
      <c r="B169" s="314" t="s">
        <v>429</v>
      </c>
      <c r="C169" s="316">
        <v>0</v>
      </c>
      <c r="D169" s="316">
        <v>0</v>
      </c>
    </row>
    <row r="170" spans="1:4" ht="12.75" customHeight="1">
      <c r="A170" s="315"/>
      <c r="B170" s="318" t="s">
        <v>117</v>
      </c>
      <c r="C170" s="317">
        <v>0.26749999999999996</v>
      </c>
      <c r="D170" s="317">
        <v>19.950000000000003</v>
      </c>
    </row>
    <row r="171" spans="1:4" s="277" customFormat="1">
      <c r="A171" s="508" t="s">
        <v>175</v>
      </c>
      <c r="B171" s="509"/>
      <c r="C171" s="509"/>
      <c r="D171" s="509"/>
    </row>
    <row r="174" spans="1:4" ht="30" customHeight="1">
      <c r="A174" s="505" t="s">
        <v>1734</v>
      </c>
      <c r="B174" s="506"/>
      <c r="C174" s="506"/>
      <c r="D174" s="507"/>
    </row>
    <row r="175" spans="1:4" ht="30.75">
      <c r="A175" s="406" t="s">
        <v>141</v>
      </c>
      <c r="B175" s="407" t="s">
        <v>1604</v>
      </c>
      <c r="C175" s="407" t="s">
        <v>173</v>
      </c>
      <c r="D175" s="407" t="s">
        <v>812</v>
      </c>
    </row>
    <row r="176" spans="1:4">
      <c r="A176" s="313">
        <v>1</v>
      </c>
      <c r="B176" s="314" t="s">
        <v>468</v>
      </c>
      <c r="C176" s="316">
        <v>0</v>
      </c>
      <c r="D176" s="316">
        <v>0</v>
      </c>
    </row>
    <row r="177" spans="1:4">
      <c r="A177" s="313">
        <v>2</v>
      </c>
      <c r="B177" s="314" t="s">
        <v>469</v>
      </c>
      <c r="C177" s="316">
        <v>0</v>
      </c>
      <c r="D177" s="316">
        <v>0</v>
      </c>
    </row>
    <row r="178" spans="1:4">
      <c r="A178" s="313">
        <v>3</v>
      </c>
      <c r="B178" s="314" t="s">
        <v>745</v>
      </c>
      <c r="C178" s="316">
        <v>0</v>
      </c>
      <c r="D178" s="316">
        <v>0</v>
      </c>
    </row>
    <row r="179" spans="1:4">
      <c r="A179" s="313">
        <v>4</v>
      </c>
      <c r="B179" s="314" t="s">
        <v>766</v>
      </c>
      <c r="C179" s="316">
        <v>0</v>
      </c>
      <c r="D179" s="316">
        <v>0</v>
      </c>
    </row>
    <row r="180" spans="1:4">
      <c r="A180" s="315"/>
      <c r="B180" s="318" t="s">
        <v>117</v>
      </c>
      <c r="C180" s="317">
        <v>0</v>
      </c>
      <c r="D180" s="317" t="s">
        <v>426</v>
      </c>
    </row>
    <row r="181" spans="1:4">
      <c r="A181" s="508" t="s">
        <v>176</v>
      </c>
      <c r="B181" s="509"/>
      <c r="C181" s="509"/>
      <c r="D181" s="509"/>
    </row>
    <row r="182" spans="1:4">
      <c r="A182" s="443"/>
      <c r="B182" s="444"/>
      <c r="C182" s="444"/>
      <c r="D182" s="444"/>
    </row>
    <row r="183" spans="1:4" ht="30.75" customHeight="1">
      <c r="A183" s="505" t="s">
        <v>1737</v>
      </c>
      <c r="B183" s="506"/>
      <c r="C183" s="506"/>
      <c r="D183" s="507"/>
    </row>
    <row r="184" spans="1:4" ht="30.75" customHeight="1">
      <c r="A184" s="406" t="s">
        <v>141</v>
      </c>
      <c r="B184" s="407" t="s">
        <v>1603</v>
      </c>
      <c r="C184" s="407" t="s">
        <v>173</v>
      </c>
      <c r="D184" s="407" t="s">
        <v>812</v>
      </c>
    </row>
    <row r="185" spans="1:4" ht="12.75" customHeight="1">
      <c r="A185" s="313">
        <v>1</v>
      </c>
      <c r="B185" s="314" t="s">
        <v>174</v>
      </c>
      <c r="C185" s="316">
        <v>0</v>
      </c>
      <c r="D185" s="316">
        <v>0</v>
      </c>
    </row>
    <row r="186" spans="1:4" ht="12.75" customHeight="1">
      <c r="A186" s="313">
        <v>2</v>
      </c>
      <c r="B186" s="314" t="s">
        <v>429</v>
      </c>
      <c r="C186" s="316">
        <v>0</v>
      </c>
      <c r="D186" s="316">
        <v>0</v>
      </c>
    </row>
    <row r="187" spans="1:4" ht="12.75" customHeight="1">
      <c r="A187" s="315"/>
      <c r="B187" s="318" t="s">
        <v>117</v>
      </c>
      <c r="C187" s="317">
        <v>0</v>
      </c>
      <c r="D187" s="317" t="s">
        <v>426</v>
      </c>
    </row>
    <row r="188" spans="1:4" s="277" customFormat="1">
      <c r="A188" s="508" t="s">
        <v>175</v>
      </c>
      <c r="B188" s="509"/>
      <c r="C188" s="509"/>
      <c r="D188" s="509"/>
    </row>
    <row r="190" spans="1:4" ht="30" customHeight="1">
      <c r="A190" s="505" t="s">
        <v>1736</v>
      </c>
      <c r="B190" s="514"/>
      <c r="C190" s="514"/>
      <c r="D190" s="515"/>
    </row>
    <row r="191" spans="1:4" ht="30.75">
      <c r="A191" s="406" t="s">
        <v>141</v>
      </c>
      <c r="B191" s="407" t="s">
        <v>1604</v>
      </c>
      <c r="C191" s="407" t="s">
        <v>173</v>
      </c>
      <c r="D191" s="407" t="s">
        <v>812</v>
      </c>
    </row>
    <row r="192" spans="1:4">
      <c r="A192" s="313">
        <v>1</v>
      </c>
      <c r="B192" s="314" t="s">
        <v>468</v>
      </c>
      <c r="C192" s="316">
        <v>0</v>
      </c>
      <c r="D192" s="316">
        <v>0</v>
      </c>
    </row>
    <row r="193" spans="1:4">
      <c r="A193" s="313">
        <v>2</v>
      </c>
      <c r="B193" s="314" t="s">
        <v>469</v>
      </c>
      <c r="C193" s="316">
        <v>0</v>
      </c>
      <c r="D193" s="316">
        <v>0</v>
      </c>
    </row>
    <row r="194" spans="1:4">
      <c r="A194" s="313">
        <v>3</v>
      </c>
      <c r="B194" s="314" t="s">
        <v>815</v>
      </c>
      <c r="C194" s="316">
        <v>0</v>
      </c>
      <c r="D194" s="316">
        <v>0</v>
      </c>
    </row>
    <row r="195" spans="1:4">
      <c r="A195" s="313">
        <v>4</v>
      </c>
      <c r="B195" s="314" t="s">
        <v>766</v>
      </c>
      <c r="C195" s="316">
        <v>0</v>
      </c>
      <c r="D195" s="316">
        <v>0</v>
      </c>
    </row>
    <row r="196" spans="1:4">
      <c r="A196" s="315"/>
      <c r="B196" s="318" t="s">
        <v>117</v>
      </c>
      <c r="C196" s="317">
        <v>0</v>
      </c>
      <c r="D196" s="317" t="s">
        <v>426</v>
      </c>
    </row>
    <row r="197" spans="1:4">
      <c r="A197" s="508" t="s">
        <v>716</v>
      </c>
      <c r="B197" s="509"/>
      <c r="C197" s="509"/>
      <c r="D197" s="509"/>
    </row>
  </sheetData>
  <mergeCells count="62">
    <mergeCell ref="A149:D149"/>
    <mergeCell ref="A188:D188"/>
    <mergeCell ref="A154:D154"/>
    <mergeCell ref="A166:D166"/>
    <mergeCell ref="A171:D171"/>
    <mergeCell ref="A183:D183"/>
    <mergeCell ref="A100:D100"/>
    <mergeCell ref="A105:D105"/>
    <mergeCell ref="A117:D117"/>
    <mergeCell ref="A133:D133"/>
    <mergeCell ref="A138:D138"/>
    <mergeCell ref="A197:D197"/>
    <mergeCell ref="C44:D44"/>
    <mergeCell ref="A91:D91"/>
    <mergeCell ref="A98:D98"/>
    <mergeCell ref="A174:D174"/>
    <mergeCell ref="A181:D181"/>
    <mergeCell ref="A157:D157"/>
    <mergeCell ref="A164:D164"/>
    <mergeCell ref="A50:D50"/>
    <mergeCell ref="A55:D55"/>
    <mergeCell ref="A67:D67"/>
    <mergeCell ref="A72:D72"/>
    <mergeCell ref="A83:D83"/>
    <mergeCell ref="A190:D190"/>
    <mergeCell ref="A122:D122"/>
    <mergeCell ref="A88:D88"/>
    <mergeCell ref="C47:D47"/>
    <mergeCell ref="A48:D48"/>
    <mergeCell ref="C46:D46"/>
    <mergeCell ref="A29:E29"/>
    <mergeCell ref="A34:E34"/>
    <mergeCell ref="C45:D45"/>
    <mergeCell ref="A36:E36"/>
    <mergeCell ref="A43:D43"/>
    <mergeCell ref="A41:E41"/>
    <mergeCell ref="A1:D1"/>
    <mergeCell ref="C2:D2"/>
    <mergeCell ref="C3:D3"/>
    <mergeCell ref="C4:D4"/>
    <mergeCell ref="C11:D11"/>
    <mergeCell ref="C5:D5"/>
    <mergeCell ref="A6:D6"/>
    <mergeCell ref="A8:D8"/>
    <mergeCell ref="C9:D9"/>
    <mergeCell ref="C10:D10"/>
    <mergeCell ref="C12:D12"/>
    <mergeCell ref="A13:D13"/>
    <mergeCell ref="A140:D140"/>
    <mergeCell ref="A147:D147"/>
    <mergeCell ref="A124:D124"/>
    <mergeCell ref="A131:D131"/>
    <mergeCell ref="A108:D108"/>
    <mergeCell ref="A115:D115"/>
    <mergeCell ref="A81:D81"/>
    <mergeCell ref="A74:D74"/>
    <mergeCell ref="A15:E15"/>
    <mergeCell ref="A58:D58"/>
    <mergeCell ref="A65:D65"/>
    <mergeCell ref="A22:E22"/>
    <mergeCell ref="A20:E20"/>
    <mergeCell ref="A27:E27"/>
  </mergeCells>
  <pageMargins left="0.75" right="0.75" top="1" bottom="1" header="0.5" footer="0.5"/>
  <pageSetup scale="82"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7030A0"/>
  </sheetPr>
  <dimension ref="A1:D167"/>
  <sheetViews>
    <sheetView view="pageBreakPreview" zoomScaleNormal="95" zoomScaleSheetLayoutView="100" workbookViewId="0">
      <selection activeCell="B164" sqref="B164"/>
    </sheetView>
  </sheetViews>
  <sheetFormatPr defaultRowHeight="12.75"/>
  <cols>
    <col min="1" max="1" width="27.5703125" style="204" customWidth="1"/>
    <col min="2" max="2" width="22.140625" style="206" customWidth="1"/>
    <col min="3" max="3" width="14.85546875" style="204" customWidth="1"/>
    <col min="4" max="245" width="9.140625" style="204"/>
    <col min="246" max="246" width="42.140625" style="204" customWidth="1"/>
    <col min="247" max="247" width="20.85546875" style="204" customWidth="1"/>
    <col min="248" max="248" width="12.28515625" style="204" bestFit="1" customWidth="1"/>
    <col min="249" max="501" width="9.140625" style="204"/>
    <col min="502" max="502" width="42.140625" style="204" customWidth="1"/>
    <col min="503" max="503" width="20.85546875" style="204" customWidth="1"/>
    <col min="504" max="504" width="12.28515625" style="204" bestFit="1" customWidth="1"/>
    <col min="505" max="757" width="9.140625" style="204"/>
    <col min="758" max="758" width="42.140625" style="204" customWidth="1"/>
    <col min="759" max="759" width="20.85546875" style="204" customWidth="1"/>
    <col min="760" max="760" width="12.28515625" style="204" bestFit="1" customWidth="1"/>
    <col min="761" max="1013" width="9.140625" style="204"/>
    <col min="1014" max="1014" width="42.140625" style="204" customWidth="1"/>
    <col min="1015" max="1015" width="20.85546875" style="204" customWidth="1"/>
    <col min="1016" max="1016" width="12.28515625" style="204" bestFit="1" customWidth="1"/>
    <col min="1017" max="1269" width="9.140625" style="204"/>
    <col min="1270" max="1270" width="42.140625" style="204" customWidth="1"/>
    <col min="1271" max="1271" width="20.85546875" style="204" customWidth="1"/>
    <col min="1272" max="1272" width="12.28515625" style="204" bestFit="1" customWidth="1"/>
    <col min="1273" max="1525" width="9.140625" style="204"/>
    <col min="1526" max="1526" width="42.140625" style="204" customWidth="1"/>
    <col min="1527" max="1527" width="20.85546875" style="204" customWidth="1"/>
    <col min="1528" max="1528" width="12.28515625" style="204" bestFit="1" customWidth="1"/>
    <col min="1529" max="1781" width="9.140625" style="204"/>
    <col min="1782" max="1782" width="42.140625" style="204" customWidth="1"/>
    <col min="1783" max="1783" width="20.85546875" style="204" customWidth="1"/>
    <col min="1784" max="1784" width="12.28515625" style="204" bestFit="1" customWidth="1"/>
    <col min="1785" max="2037" width="9.140625" style="204"/>
    <col min="2038" max="2038" width="42.140625" style="204" customWidth="1"/>
    <col min="2039" max="2039" width="20.85546875" style="204" customWidth="1"/>
    <col min="2040" max="2040" width="12.28515625" style="204" bestFit="1" customWidth="1"/>
    <col min="2041" max="2293" width="9.140625" style="204"/>
    <col min="2294" max="2294" width="42.140625" style="204" customWidth="1"/>
    <col min="2295" max="2295" width="20.85546875" style="204" customWidth="1"/>
    <col min="2296" max="2296" width="12.28515625" style="204" bestFit="1" customWidth="1"/>
    <col min="2297" max="2549" width="9.140625" style="204"/>
    <col min="2550" max="2550" width="42.140625" style="204" customWidth="1"/>
    <col min="2551" max="2551" width="20.85546875" style="204" customWidth="1"/>
    <col min="2552" max="2552" width="12.28515625" style="204" bestFit="1" customWidth="1"/>
    <col min="2553" max="2805" width="9.140625" style="204"/>
    <col min="2806" max="2806" width="42.140625" style="204" customWidth="1"/>
    <col min="2807" max="2807" width="20.85546875" style="204" customWidth="1"/>
    <col min="2808" max="2808" width="12.28515625" style="204" bestFit="1" customWidth="1"/>
    <col min="2809" max="3061" width="9.140625" style="204"/>
    <col min="3062" max="3062" width="42.140625" style="204" customWidth="1"/>
    <col min="3063" max="3063" width="20.85546875" style="204" customWidth="1"/>
    <col min="3064" max="3064" width="12.28515625" style="204" bestFit="1" customWidth="1"/>
    <col min="3065" max="3317" width="9.140625" style="204"/>
    <col min="3318" max="3318" width="42.140625" style="204" customWidth="1"/>
    <col min="3319" max="3319" width="20.85546875" style="204" customWidth="1"/>
    <col min="3320" max="3320" width="12.28515625" style="204" bestFit="1" customWidth="1"/>
    <col min="3321" max="3573" width="9.140625" style="204"/>
    <col min="3574" max="3574" width="42.140625" style="204" customWidth="1"/>
    <col min="3575" max="3575" width="20.85546875" style="204" customWidth="1"/>
    <col min="3576" max="3576" width="12.28515625" style="204" bestFit="1" customWidth="1"/>
    <col min="3577" max="3829" width="9.140625" style="204"/>
    <col min="3830" max="3830" width="42.140625" style="204" customWidth="1"/>
    <col min="3831" max="3831" width="20.85546875" style="204" customWidth="1"/>
    <col min="3832" max="3832" width="12.28515625" style="204" bestFit="1" customWidth="1"/>
    <col min="3833" max="4085" width="9.140625" style="204"/>
    <col min="4086" max="4086" width="42.140625" style="204" customWidth="1"/>
    <col min="4087" max="4087" width="20.85546875" style="204" customWidth="1"/>
    <col min="4088" max="4088" width="12.28515625" style="204" bestFit="1" customWidth="1"/>
    <col min="4089" max="4341" width="9.140625" style="204"/>
    <col min="4342" max="4342" width="42.140625" style="204" customWidth="1"/>
    <col min="4343" max="4343" width="20.85546875" style="204" customWidth="1"/>
    <col min="4344" max="4344" width="12.28515625" style="204" bestFit="1" customWidth="1"/>
    <col min="4345" max="4597" width="9.140625" style="204"/>
    <col min="4598" max="4598" width="42.140625" style="204" customWidth="1"/>
    <col min="4599" max="4599" width="20.85546875" style="204" customWidth="1"/>
    <col min="4600" max="4600" width="12.28515625" style="204" bestFit="1" customWidth="1"/>
    <col min="4601" max="4853" width="9.140625" style="204"/>
    <col min="4854" max="4854" width="42.140625" style="204" customWidth="1"/>
    <col min="4855" max="4855" width="20.85546875" style="204" customWidth="1"/>
    <col min="4856" max="4856" width="12.28515625" style="204" bestFit="1" customWidth="1"/>
    <col min="4857" max="5109" width="9.140625" style="204"/>
    <col min="5110" max="5110" width="42.140625" style="204" customWidth="1"/>
    <col min="5111" max="5111" width="20.85546875" style="204" customWidth="1"/>
    <col min="5112" max="5112" width="12.28515625" style="204" bestFit="1" customWidth="1"/>
    <col min="5113" max="5365" width="9.140625" style="204"/>
    <col min="5366" max="5366" width="42.140625" style="204" customWidth="1"/>
    <col min="5367" max="5367" width="20.85546875" style="204" customWidth="1"/>
    <col min="5368" max="5368" width="12.28515625" style="204" bestFit="1" customWidth="1"/>
    <col min="5369" max="5621" width="9.140625" style="204"/>
    <col min="5622" max="5622" width="42.140625" style="204" customWidth="1"/>
    <col min="5623" max="5623" width="20.85546875" style="204" customWidth="1"/>
    <col min="5624" max="5624" width="12.28515625" style="204" bestFit="1" customWidth="1"/>
    <col min="5625" max="5877" width="9.140625" style="204"/>
    <col min="5878" max="5878" width="42.140625" style="204" customWidth="1"/>
    <col min="5879" max="5879" width="20.85546875" style="204" customWidth="1"/>
    <col min="5880" max="5880" width="12.28515625" style="204" bestFit="1" customWidth="1"/>
    <col min="5881" max="6133" width="9.140625" style="204"/>
    <col min="6134" max="6134" width="42.140625" style="204" customWidth="1"/>
    <col min="6135" max="6135" width="20.85546875" style="204" customWidth="1"/>
    <col min="6136" max="6136" width="12.28515625" style="204" bestFit="1" customWidth="1"/>
    <col min="6137" max="6389" width="9.140625" style="204"/>
    <col min="6390" max="6390" width="42.140625" style="204" customWidth="1"/>
    <col min="6391" max="6391" width="20.85546875" style="204" customWidth="1"/>
    <col min="6392" max="6392" width="12.28515625" style="204" bestFit="1" customWidth="1"/>
    <col min="6393" max="6645" width="9.140625" style="204"/>
    <col min="6646" max="6646" width="42.140625" style="204" customWidth="1"/>
    <col min="6647" max="6647" width="20.85546875" style="204" customWidth="1"/>
    <col min="6648" max="6648" width="12.28515625" style="204" bestFit="1" customWidth="1"/>
    <col min="6649" max="6901" width="9.140625" style="204"/>
    <col min="6902" max="6902" width="42.140625" style="204" customWidth="1"/>
    <col min="6903" max="6903" width="20.85546875" style="204" customWidth="1"/>
    <col min="6904" max="6904" width="12.28515625" style="204" bestFit="1" customWidth="1"/>
    <col min="6905" max="7157" width="9.140625" style="204"/>
    <col min="7158" max="7158" width="42.140625" style="204" customWidth="1"/>
    <col min="7159" max="7159" width="20.85546875" style="204" customWidth="1"/>
    <col min="7160" max="7160" width="12.28515625" style="204" bestFit="1" customWidth="1"/>
    <col min="7161" max="7413" width="9.140625" style="204"/>
    <col min="7414" max="7414" width="42.140625" style="204" customWidth="1"/>
    <col min="7415" max="7415" width="20.85546875" style="204" customWidth="1"/>
    <col min="7416" max="7416" width="12.28515625" style="204" bestFit="1" customWidth="1"/>
    <col min="7417" max="7669" width="9.140625" style="204"/>
    <col min="7670" max="7670" width="42.140625" style="204" customWidth="1"/>
    <col min="7671" max="7671" width="20.85546875" style="204" customWidth="1"/>
    <col min="7672" max="7672" width="12.28515625" style="204" bestFit="1" customWidth="1"/>
    <col min="7673" max="7925" width="9.140625" style="204"/>
    <col min="7926" max="7926" width="42.140625" style="204" customWidth="1"/>
    <col min="7927" max="7927" width="20.85546875" style="204" customWidth="1"/>
    <col min="7928" max="7928" width="12.28515625" style="204" bestFit="1" customWidth="1"/>
    <col min="7929" max="8181" width="9.140625" style="204"/>
    <col min="8182" max="8182" width="42.140625" style="204" customWidth="1"/>
    <col min="8183" max="8183" width="20.85546875" style="204" customWidth="1"/>
    <col min="8184" max="8184" width="12.28515625" style="204" bestFit="1" customWidth="1"/>
    <col min="8185" max="8437" width="9.140625" style="204"/>
    <col min="8438" max="8438" width="42.140625" style="204" customWidth="1"/>
    <col min="8439" max="8439" width="20.85546875" style="204" customWidth="1"/>
    <col min="8440" max="8440" width="12.28515625" style="204" bestFit="1" customWidth="1"/>
    <col min="8441" max="8693" width="9.140625" style="204"/>
    <col min="8694" max="8694" width="42.140625" style="204" customWidth="1"/>
    <col min="8695" max="8695" width="20.85546875" style="204" customWidth="1"/>
    <col min="8696" max="8696" width="12.28515625" style="204" bestFit="1" customWidth="1"/>
    <col min="8697" max="8949" width="9.140625" style="204"/>
    <col min="8950" max="8950" width="42.140625" style="204" customWidth="1"/>
    <col min="8951" max="8951" width="20.85546875" style="204" customWidth="1"/>
    <col min="8952" max="8952" width="12.28515625" style="204" bestFit="1" customWidth="1"/>
    <col min="8953" max="9205" width="9.140625" style="204"/>
    <col min="9206" max="9206" width="42.140625" style="204" customWidth="1"/>
    <col min="9207" max="9207" width="20.85546875" style="204" customWidth="1"/>
    <col min="9208" max="9208" width="12.28515625" style="204" bestFit="1" customWidth="1"/>
    <col min="9209" max="9461" width="9.140625" style="204"/>
    <col min="9462" max="9462" width="42.140625" style="204" customWidth="1"/>
    <col min="9463" max="9463" width="20.85546875" style="204" customWidth="1"/>
    <col min="9464" max="9464" width="12.28515625" style="204" bestFit="1" customWidth="1"/>
    <col min="9465" max="9717" width="9.140625" style="204"/>
    <col min="9718" max="9718" width="42.140625" style="204" customWidth="1"/>
    <col min="9719" max="9719" width="20.85546875" style="204" customWidth="1"/>
    <col min="9720" max="9720" width="12.28515625" style="204" bestFit="1" customWidth="1"/>
    <col min="9721" max="9973" width="9.140625" style="204"/>
    <col min="9974" max="9974" width="42.140625" style="204" customWidth="1"/>
    <col min="9975" max="9975" width="20.85546875" style="204" customWidth="1"/>
    <col min="9976" max="9976" width="12.28515625" style="204" bestFit="1" customWidth="1"/>
    <col min="9977" max="10229" width="9.140625" style="204"/>
    <col min="10230" max="10230" width="42.140625" style="204" customWidth="1"/>
    <col min="10231" max="10231" width="20.85546875" style="204" customWidth="1"/>
    <col min="10232" max="10232" width="12.28515625" style="204" bestFit="1" customWidth="1"/>
    <col min="10233" max="10485" width="9.140625" style="204"/>
    <col min="10486" max="10486" width="42.140625" style="204" customWidth="1"/>
    <col min="10487" max="10487" width="20.85546875" style="204" customWidth="1"/>
    <col min="10488" max="10488" width="12.28515625" style="204" bestFit="1" customWidth="1"/>
    <col min="10489" max="10741" width="9.140625" style="204"/>
    <col min="10742" max="10742" width="42.140625" style="204" customWidth="1"/>
    <col min="10743" max="10743" width="20.85546875" style="204" customWidth="1"/>
    <col min="10744" max="10744" width="12.28515625" style="204" bestFit="1" customWidth="1"/>
    <col min="10745" max="10997" width="9.140625" style="204"/>
    <col min="10998" max="10998" width="42.140625" style="204" customWidth="1"/>
    <col min="10999" max="10999" width="20.85546875" style="204" customWidth="1"/>
    <col min="11000" max="11000" width="12.28515625" style="204" bestFit="1" customWidth="1"/>
    <col min="11001" max="11253" width="9.140625" style="204"/>
    <col min="11254" max="11254" width="42.140625" style="204" customWidth="1"/>
    <col min="11255" max="11255" width="20.85546875" style="204" customWidth="1"/>
    <col min="11256" max="11256" width="12.28515625" style="204" bestFit="1" customWidth="1"/>
    <col min="11257" max="11509" width="9.140625" style="204"/>
    <col min="11510" max="11510" width="42.140625" style="204" customWidth="1"/>
    <col min="11511" max="11511" width="20.85546875" style="204" customWidth="1"/>
    <col min="11512" max="11512" width="12.28515625" style="204" bestFit="1" customWidth="1"/>
    <col min="11513" max="11765" width="9.140625" style="204"/>
    <col min="11766" max="11766" width="42.140625" style="204" customWidth="1"/>
    <col min="11767" max="11767" width="20.85546875" style="204" customWidth="1"/>
    <col min="11768" max="11768" width="12.28515625" style="204" bestFit="1" customWidth="1"/>
    <col min="11769" max="12021" width="9.140625" style="204"/>
    <col min="12022" max="12022" width="42.140625" style="204" customWidth="1"/>
    <col min="12023" max="12023" width="20.85546875" style="204" customWidth="1"/>
    <col min="12024" max="12024" width="12.28515625" style="204" bestFit="1" customWidth="1"/>
    <col min="12025" max="12277" width="9.140625" style="204"/>
    <col min="12278" max="12278" width="42.140625" style="204" customWidth="1"/>
    <col min="12279" max="12279" width="20.85546875" style="204" customWidth="1"/>
    <col min="12280" max="12280" width="12.28515625" style="204" bestFit="1" customWidth="1"/>
    <col min="12281" max="12533" width="9.140625" style="204"/>
    <col min="12534" max="12534" width="42.140625" style="204" customWidth="1"/>
    <col min="12535" max="12535" width="20.85546875" style="204" customWidth="1"/>
    <col min="12536" max="12536" width="12.28515625" style="204" bestFit="1" customWidth="1"/>
    <col min="12537" max="12789" width="9.140625" style="204"/>
    <col min="12790" max="12790" width="42.140625" style="204" customWidth="1"/>
    <col min="12791" max="12791" width="20.85546875" style="204" customWidth="1"/>
    <col min="12792" max="12792" width="12.28515625" style="204" bestFit="1" customWidth="1"/>
    <col min="12793" max="13045" width="9.140625" style="204"/>
    <col min="13046" max="13046" width="42.140625" style="204" customWidth="1"/>
    <col min="13047" max="13047" width="20.85546875" style="204" customWidth="1"/>
    <col min="13048" max="13048" width="12.28515625" style="204" bestFit="1" customWidth="1"/>
    <col min="13049" max="13301" width="9.140625" style="204"/>
    <col min="13302" max="13302" width="42.140625" style="204" customWidth="1"/>
    <col min="13303" max="13303" width="20.85546875" style="204" customWidth="1"/>
    <col min="13304" max="13304" width="12.28515625" style="204" bestFit="1" customWidth="1"/>
    <col min="13305" max="13557" width="9.140625" style="204"/>
    <col min="13558" max="13558" width="42.140625" style="204" customWidth="1"/>
    <col min="13559" max="13559" width="20.85546875" style="204" customWidth="1"/>
    <col min="13560" max="13560" width="12.28515625" style="204" bestFit="1" customWidth="1"/>
    <col min="13561" max="13813" width="9.140625" style="204"/>
    <col min="13814" max="13814" width="42.140625" style="204" customWidth="1"/>
    <col min="13815" max="13815" width="20.85546875" style="204" customWidth="1"/>
    <col min="13816" max="13816" width="12.28515625" style="204" bestFit="1" customWidth="1"/>
    <col min="13817" max="14069" width="9.140625" style="204"/>
    <col min="14070" max="14070" width="42.140625" style="204" customWidth="1"/>
    <col min="14071" max="14071" width="20.85546875" style="204" customWidth="1"/>
    <col min="14072" max="14072" width="12.28515625" style="204" bestFit="1" customWidth="1"/>
    <col min="14073" max="14325" width="9.140625" style="204"/>
    <col min="14326" max="14326" width="42.140625" style="204" customWidth="1"/>
    <col min="14327" max="14327" width="20.85546875" style="204" customWidth="1"/>
    <col min="14328" max="14328" width="12.28515625" style="204" bestFit="1" customWidth="1"/>
    <col min="14329" max="14581" width="9.140625" style="204"/>
    <col min="14582" max="14582" width="42.140625" style="204" customWidth="1"/>
    <col min="14583" max="14583" width="20.85546875" style="204" customWidth="1"/>
    <col min="14584" max="14584" width="12.28515625" style="204" bestFit="1" customWidth="1"/>
    <col min="14585" max="14837" width="9.140625" style="204"/>
    <col min="14838" max="14838" width="42.140625" style="204" customWidth="1"/>
    <col min="14839" max="14839" width="20.85546875" style="204" customWidth="1"/>
    <col min="14840" max="14840" width="12.28515625" style="204" bestFit="1" customWidth="1"/>
    <col min="14841" max="15093" width="9.140625" style="204"/>
    <col min="15094" max="15094" width="42.140625" style="204" customWidth="1"/>
    <col min="15095" max="15095" width="20.85546875" style="204" customWidth="1"/>
    <col min="15096" max="15096" width="12.28515625" style="204" bestFit="1" customWidth="1"/>
    <col min="15097" max="15349" width="9.140625" style="204"/>
    <col min="15350" max="15350" width="42.140625" style="204" customWidth="1"/>
    <col min="15351" max="15351" width="20.85546875" style="204" customWidth="1"/>
    <col min="15352" max="15352" width="12.28515625" style="204" bestFit="1" customWidth="1"/>
    <col min="15353" max="15605" width="9.140625" style="204"/>
    <col min="15606" max="15606" width="42.140625" style="204" customWidth="1"/>
    <col min="15607" max="15607" width="20.85546875" style="204" customWidth="1"/>
    <col min="15608" max="15608" width="12.28515625" style="204" bestFit="1" customWidth="1"/>
    <col min="15609" max="15861" width="9.140625" style="204"/>
    <col min="15862" max="15862" width="42.140625" style="204" customWidth="1"/>
    <col min="15863" max="15863" width="20.85546875" style="204" customWidth="1"/>
    <col min="15864" max="15864" width="12.28515625" style="204" bestFit="1" customWidth="1"/>
    <col min="15865" max="16117" width="9.140625" style="204"/>
    <col min="16118" max="16118" width="42.140625" style="204" customWidth="1"/>
    <col min="16119" max="16119" width="20.85546875" style="204" customWidth="1"/>
    <col min="16120" max="16120" width="12.28515625" style="204" bestFit="1" customWidth="1"/>
    <col min="16121" max="16384" width="9.140625" style="204"/>
  </cols>
  <sheetData>
    <row r="1" spans="1:4" ht="30.6" customHeight="1">
      <c r="A1" s="528" t="s">
        <v>1749</v>
      </c>
      <c r="B1" s="529"/>
      <c r="C1" s="530"/>
    </row>
    <row r="2" spans="1:4" s="205" customFormat="1">
      <c r="A2" s="398" t="s">
        <v>471</v>
      </c>
      <c r="B2" s="399" t="s">
        <v>1327</v>
      </c>
      <c r="C2" s="398" t="s">
        <v>179</v>
      </c>
    </row>
    <row r="3" spans="1:4">
      <c r="A3" s="319" t="s">
        <v>897</v>
      </c>
      <c r="B3" s="320">
        <v>916.57116250000001</v>
      </c>
      <c r="C3" s="321">
        <v>13.255897738602981</v>
      </c>
      <c r="D3" s="205"/>
    </row>
    <row r="4" spans="1:4">
      <c r="A4" s="319" t="s">
        <v>946</v>
      </c>
      <c r="B4" s="320">
        <v>494.20809250001241</v>
      </c>
      <c r="C4" s="321">
        <v>7.1474776905499766</v>
      </c>
      <c r="D4" s="205"/>
    </row>
    <row r="5" spans="1:4" ht="25.5">
      <c r="A5" s="319" t="s">
        <v>1401</v>
      </c>
      <c r="B5" s="320">
        <v>312.37479999999869</v>
      </c>
      <c r="C5" s="321">
        <v>4.5177162170608236</v>
      </c>
      <c r="D5" s="205"/>
    </row>
    <row r="6" spans="1:4" ht="25.5">
      <c r="A6" s="319" t="s">
        <v>1666</v>
      </c>
      <c r="B6" s="320">
        <v>254.96793216319872</v>
      </c>
      <c r="C6" s="321">
        <v>3.6874701863407404</v>
      </c>
      <c r="D6" s="205"/>
    </row>
    <row r="7" spans="1:4" ht="25.5">
      <c r="A7" s="319" t="s">
        <v>1427</v>
      </c>
      <c r="B7" s="320">
        <v>249.5539450000006</v>
      </c>
      <c r="C7" s="321">
        <v>3.6091704720035422</v>
      </c>
      <c r="D7" s="205"/>
    </row>
    <row r="8" spans="1:4">
      <c r="A8" s="319" t="s">
        <v>898</v>
      </c>
      <c r="B8" s="320">
        <v>239.80852249999788</v>
      </c>
      <c r="C8" s="321">
        <v>3.4682274341196551</v>
      </c>
      <c r="D8" s="205"/>
    </row>
    <row r="9" spans="1:4">
      <c r="A9" s="319" t="s">
        <v>895</v>
      </c>
      <c r="B9" s="320">
        <v>220.89100500000109</v>
      </c>
      <c r="C9" s="321">
        <v>3.1946330993773269</v>
      </c>
      <c r="D9" s="205"/>
    </row>
    <row r="10" spans="1:4" ht="25.5">
      <c r="A10" s="319" t="s">
        <v>912</v>
      </c>
      <c r="B10" s="320">
        <v>220.29590499999881</v>
      </c>
      <c r="C10" s="321">
        <v>3.1860264738723783</v>
      </c>
      <c r="D10" s="205"/>
    </row>
    <row r="11" spans="1:4">
      <c r="A11" s="319" t="s">
        <v>896</v>
      </c>
      <c r="B11" s="320">
        <v>196.88111499999835</v>
      </c>
      <c r="C11" s="321">
        <v>2.84739039790826</v>
      </c>
      <c r="D11" s="205"/>
    </row>
    <row r="12" spans="1:4" ht="25.5">
      <c r="A12" s="319" t="s">
        <v>909</v>
      </c>
      <c r="B12" s="320">
        <v>188.51783999999842</v>
      </c>
      <c r="C12" s="321">
        <v>2.7264366490935696</v>
      </c>
      <c r="D12" s="205"/>
    </row>
    <row r="13" spans="1:4">
      <c r="A13" s="319" t="s">
        <v>900</v>
      </c>
      <c r="B13" s="320">
        <v>184.392259999998</v>
      </c>
      <c r="C13" s="321">
        <v>2.6667705055032935</v>
      </c>
      <c r="D13" s="205"/>
    </row>
    <row r="14" spans="1:4">
      <c r="A14" s="319" t="s">
        <v>1301</v>
      </c>
      <c r="B14" s="320">
        <v>169.66703750000005</v>
      </c>
      <c r="C14" s="321">
        <v>2.4538071791143854</v>
      </c>
      <c r="D14" s="205"/>
    </row>
    <row r="15" spans="1:4" ht="25.5">
      <c r="A15" s="319" t="s">
        <v>1015</v>
      </c>
      <c r="B15" s="320">
        <v>164.57346999999803</v>
      </c>
      <c r="C15" s="321">
        <v>2.3801415297167607</v>
      </c>
      <c r="D15" s="205"/>
    </row>
    <row r="16" spans="1:4">
      <c r="A16" s="322" t="s">
        <v>978</v>
      </c>
      <c r="B16" s="320">
        <v>156.09935999999806</v>
      </c>
      <c r="C16" s="321">
        <v>2.2575848312501834</v>
      </c>
      <c r="D16" s="205"/>
    </row>
    <row r="17" spans="1:4">
      <c r="A17" s="322" t="s">
        <v>1308</v>
      </c>
      <c r="B17" s="320">
        <v>144.34304999999887</v>
      </c>
      <c r="C17" s="321">
        <v>2.0875593607583549</v>
      </c>
      <c r="D17" s="205"/>
    </row>
    <row r="18" spans="1:4">
      <c r="A18" s="322" t="s">
        <v>1338</v>
      </c>
      <c r="B18" s="320">
        <v>130.90016249999991</v>
      </c>
      <c r="C18" s="321">
        <v>1.8931417865402367</v>
      </c>
      <c r="D18" s="205"/>
    </row>
    <row r="19" spans="1:4">
      <c r="A19" s="322" t="s">
        <v>1335</v>
      </c>
      <c r="B19" s="320">
        <v>129.94725253999977</v>
      </c>
      <c r="C19" s="321">
        <v>1.8793603394462604</v>
      </c>
      <c r="D19" s="205"/>
    </row>
    <row r="20" spans="1:4">
      <c r="A20" s="322" t="s">
        <v>906</v>
      </c>
      <c r="B20" s="320">
        <v>118.38215999999869</v>
      </c>
      <c r="C20" s="321">
        <v>1.712100348820345</v>
      </c>
      <c r="D20" s="205"/>
    </row>
    <row r="21" spans="1:4">
      <c r="A21" s="322" t="s">
        <v>1615</v>
      </c>
      <c r="B21" s="320">
        <v>116.3099825</v>
      </c>
      <c r="C21" s="321">
        <v>1.6821315104365422</v>
      </c>
      <c r="D21" s="205"/>
    </row>
    <row r="22" spans="1:4">
      <c r="A22" s="322" t="s">
        <v>72</v>
      </c>
      <c r="B22" s="320">
        <v>93.667422500000811</v>
      </c>
      <c r="C22" s="321">
        <v>1.3546638001482298</v>
      </c>
      <c r="D22" s="205"/>
    </row>
    <row r="23" spans="1:4">
      <c r="A23" s="322" t="s">
        <v>1747</v>
      </c>
      <c r="B23" s="320">
        <v>92.278700000000157</v>
      </c>
      <c r="C23" s="321">
        <v>1.3345794202326597</v>
      </c>
      <c r="D23" s="205"/>
    </row>
    <row r="24" spans="1:4">
      <c r="A24" s="322" t="s">
        <v>899</v>
      </c>
      <c r="B24" s="320">
        <v>61.993959999999298</v>
      </c>
      <c r="C24" s="321">
        <v>0.89658678757639221</v>
      </c>
      <c r="D24" s="205"/>
    </row>
    <row r="25" spans="1:4">
      <c r="A25" s="322" t="s">
        <v>1614</v>
      </c>
      <c r="B25" s="320">
        <v>58.396617500000033</v>
      </c>
      <c r="C25" s="321">
        <v>0.84456027151117541</v>
      </c>
      <c r="D25" s="205"/>
    </row>
    <row r="26" spans="1:4">
      <c r="A26" s="322" t="s">
        <v>1312</v>
      </c>
      <c r="B26" s="320">
        <v>58.088930000000019</v>
      </c>
      <c r="C26" s="321">
        <v>0.84011034530542206</v>
      </c>
      <c r="D26" s="205"/>
    </row>
    <row r="27" spans="1:4">
      <c r="A27" s="322" t="s">
        <v>925</v>
      </c>
      <c r="B27" s="320">
        <v>55.793000000000447</v>
      </c>
      <c r="C27" s="321">
        <v>0.80690548949043772</v>
      </c>
      <c r="D27" s="205"/>
    </row>
    <row r="28" spans="1:4">
      <c r="A28" s="322" t="s">
        <v>948</v>
      </c>
      <c r="B28" s="320">
        <v>54.311610000000208</v>
      </c>
      <c r="C28" s="321">
        <v>0.78548090714002772</v>
      </c>
      <c r="D28" s="205"/>
    </row>
    <row r="29" spans="1:4">
      <c r="A29" s="322" t="s">
        <v>1158</v>
      </c>
      <c r="B29" s="320">
        <v>53.427250000000001</v>
      </c>
      <c r="C29" s="321">
        <v>0.77269086289279376</v>
      </c>
      <c r="D29" s="205"/>
    </row>
    <row r="30" spans="1:4">
      <c r="A30" s="322" t="s">
        <v>1339</v>
      </c>
      <c r="B30" s="320">
        <v>53.255725000000012</v>
      </c>
      <c r="C30" s="321">
        <v>0.7702101849567653</v>
      </c>
      <c r="D30" s="205"/>
    </row>
    <row r="31" spans="1:4">
      <c r="A31" s="322" t="s">
        <v>1340</v>
      </c>
      <c r="B31" s="320">
        <v>51.908500000000004</v>
      </c>
      <c r="C31" s="321">
        <v>0.75072596206000852</v>
      </c>
      <c r="D31" s="205"/>
    </row>
    <row r="32" spans="1:4">
      <c r="A32" s="322" t="s">
        <v>1398</v>
      </c>
      <c r="B32" s="320">
        <v>50.780580000000249</v>
      </c>
      <c r="C32" s="321">
        <v>0.73441343468729425</v>
      </c>
      <c r="D32" s="205"/>
    </row>
    <row r="33" spans="1:4">
      <c r="A33" s="322" t="s">
        <v>1181</v>
      </c>
      <c r="B33" s="320">
        <v>49.521919999999895</v>
      </c>
      <c r="C33" s="321">
        <v>0.71621008187596813</v>
      </c>
      <c r="D33" s="205"/>
    </row>
    <row r="34" spans="1:4">
      <c r="A34" s="322" t="s">
        <v>893</v>
      </c>
      <c r="B34" s="320">
        <v>46.558089999999666</v>
      </c>
      <c r="C34" s="321">
        <v>0.67334573156469957</v>
      </c>
      <c r="D34" s="205"/>
    </row>
    <row r="35" spans="1:4">
      <c r="A35" s="322" t="s">
        <v>923</v>
      </c>
      <c r="B35" s="320">
        <v>46.176105000000007</v>
      </c>
      <c r="C35" s="321">
        <v>0.66782127879458997</v>
      </c>
      <c r="D35" s="205"/>
    </row>
    <row r="36" spans="1:4">
      <c r="A36" s="322" t="s">
        <v>1325</v>
      </c>
      <c r="B36" s="320">
        <v>45.365000000000002</v>
      </c>
      <c r="C36" s="321">
        <v>0.6560906839699141</v>
      </c>
      <c r="D36" s="205"/>
    </row>
    <row r="37" spans="1:4">
      <c r="A37" s="322" t="s">
        <v>1295</v>
      </c>
      <c r="B37" s="320">
        <v>45.14869250000001</v>
      </c>
      <c r="C37" s="321">
        <v>0.65296233974809514</v>
      </c>
      <c r="D37" s="205"/>
    </row>
    <row r="38" spans="1:4">
      <c r="A38" s="322" t="s">
        <v>1314</v>
      </c>
      <c r="B38" s="320">
        <v>43.977162500000006</v>
      </c>
      <c r="C38" s="321">
        <v>0.63601910335459189</v>
      </c>
      <c r="D38" s="205"/>
    </row>
    <row r="39" spans="1:4">
      <c r="A39" s="322" t="s">
        <v>1168</v>
      </c>
      <c r="B39" s="320">
        <v>43.58775</v>
      </c>
      <c r="C39" s="321">
        <v>0.63038723046863487</v>
      </c>
      <c r="D39" s="205"/>
    </row>
    <row r="40" spans="1:4">
      <c r="A40" s="322" t="s">
        <v>1294</v>
      </c>
      <c r="B40" s="320">
        <v>43.131025000000001</v>
      </c>
      <c r="C40" s="321">
        <v>0.62378185148403975</v>
      </c>
      <c r="D40" s="205"/>
    </row>
    <row r="41" spans="1:4">
      <c r="A41" s="322" t="s">
        <v>1622</v>
      </c>
      <c r="B41" s="320">
        <v>42.93985250000005</v>
      </c>
      <c r="C41" s="321">
        <v>0.62101702185147711</v>
      </c>
      <c r="D41" s="205"/>
    </row>
    <row r="42" spans="1:4">
      <c r="A42" s="322" t="s">
        <v>904</v>
      </c>
      <c r="B42" s="320">
        <v>42.466440000000603</v>
      </c>
      <c r="C42" s="321">
        <v>0.61417030012934448</v>
      </c>
      <c r="D42" s="205"/>
    </row>
    <row r="43" spans="1:4">
      <c r="A43" s="322" t="s">
        <v>1180</v>
      </c>
      <c r="B43" s="320">
        <v>40.994250000000001</v>
      </c>
      <c r="C43" s="321">
        <v>0.59287877265146371</v>
      </c>
      <c r="D43" s="205"/>
    </row>
    <row r="44" spans="1:4">
      <c r="A44" s="322" t="s">
        <v>1124</v>
      </c>
      <c r="B44" s="320">
        <v>40.086500000000001</v>
      </c>
      <c r="C44" s="321">
        <v>0.57975045085330013</v>
      </c>
      <c r="D44" s="205"/>
    </row>
    <row r="45" spans="1:4">
      <c r="A45" s="322" t="s">
        <v>1331</v>
      </c>
      <c r="B45" s="320">
        <v>38.838825000000007</v>
      </c>
      <c r="C45" s="321">
        <v>0.5617059684522826</v>
      </c>
      <c r="D45" s="205"/>
    </row>
    <row r="46" spans="1:4">
      <c r="A46" s="322" t="s">
        <v>1036</v>
      </c>
      <c r="B46" s="320">
        <v>38.736849999999997</v>
      </c>
      <c r="C46" s="321">
        <v>0.56023115642764165</v>
      </c>
      <c r="D46" s="205"/>
    </row>
    <row r="47" spans="1:4">
      <c r="A47" s="322" t="s">
        <v>1341</v>
      </c>
      <c r="B47" s="320">
        <v>36.203202499999989</v>
      </c>
      <c r="C47" s="321">
        <v>0.52358831456246657</v>
      </c>
      <c r="D47" s="205"/>
    </row>
    <row r="48" spans="1:4">
      <c r="A48" s="322" t="s">
        <v>1171</v>
      </c>
      <c r="B48" s="320">
        <v>31.313307499999869</v>
      </c>
      <c r="C48" s="321">
        <v>0.45286827587424561</v>
      </c>
      <c r="D48" s="205"/>
    </row>
    <row r="49" spans="1:4">
      <c r="A49" s="322" t="s">
        <v>1708</v>
      </c>
      <c r="B49" s="320">
        <v>29.135412500000008</v>
      </c>
      <c r="C49" s="321">
        <v>0.42137049961138739</v>
      </c>
      <c r="D49" s="205"/>
    </row>
    <row r="50" spans="1:4">
      <c r="A50" s="322" t="s">
        <v>1013</v>
      </c>
      <c r="B50" s="320">
        <v>29.100240000000426</v>
      </c>
      <c r="C50" s="321">
        <v>0.42086181781745685</v>
      </c>
      <c r="D50" s="205"/>
    </row>
    <row r="51" spans="1:4">
      <c r="A51" s="322" t="s">
        <v>50</v>
      </c>
      <c r="B51" s="320">
        <v>28.935470000000141</v>
      </c>
      <c r="C51" s="321">
        <v>0.41847883397533392</v>
      </c>
      <c r="D51" s="205"/>
    </row>
    <row r="52" spans="1:4">
      <c r="A52" s="322" t="s">
        <v>1161</v>
      </c>
      <c r="B52" s="320">
        <v>28.491499999999998</v>
      </c>
      <c r="C52" s="321">
        <v>0.41205792400151664</v>
      </c>
      <c r="D52" s="205"/>
    </row>
    <row r="53" spans="1:4">
      <c r="A53" s="322" t="s">
        <v>1343</v>
      </c>
      <c r="B53" s="320">
        <v>26.768894999999997</v>
      </c>
      <c r="C53" s="321">
        <v>0.38714477305563344</v>
      </c>
      <c r="D53" s="205"/>
    </row>
    <row r="54" spans="1:4">
      <c r="A54" s="322" t="s">
        <v>1342</v>
      </c>
      <c r="B54" s="320">
        <v>26.373044999999983</v>
      </c>
      <c r="C54" s="321">
        <v>0.38141979791511765</v>
      </c>
      <c r="D54" s="205"/>
    </row>
    <row r="55" spans="1:4">
      <c r="A55" s="322" t="s">
        <v>1038</v>
      </c>
      <c r="B55" s="320">
        <v>26.182487500000651</v>
      </c>
      <c r="C55" s="321">
        <v>0.37866386271154306</v>
      </c>
      <c r="D55" s="205"/>
    </row>
    <row r="56" spans="1:4">
      <c r="A56" s="322" t="s">
        <v>1632</v>
      </c>
      <c r="B56" s="320">
        <v>25.155512500000004</v>
      </c>
      <c r="C56" s="321">
        <v>0.36381125100272732</v>
      </c>
      <c r="D56" s="205"/>
    </row>
    <row r="57" spans="1:4">
      <c r="A57" s="322" t="s">
        <v>1664</v>
      </c>
      <c r="B57" s="320">
        <v>24.909120000000218</v>
      </c>
      <c r="C57" s="321">
        <v>0.36024780288523772</v>
      </c>
      <c r="D57" s="205"/>
    </row>
    <row r="58" spans="1:4">
      <c r="A58" s="322" t="s">
        <v>1709</v>
      </c>
      <c r="B58" s="320">
        <v>24.51033</v>
      </c>
      <c r="C58" s="321">
        <v>0.3544803080354525</v>
      </c>
      <c r="D58" s="205"/>
    </row>
    <row r="59" spans="1:4">
      <c r="A59" s="322" t="s">
        <v>1409</v>
      </c>
      <c r="B59" s="320">
        <v>24.151959999999999</v>
      </c>
      <c r="C59" s="321">
        <v>0.34929738687565315</v>
      </c>
      <c r="D59" s="205"/>
    </row>
    <row r="60" spans="1:4">
      <c r="A60" s="322" t="s">
        <v>1669</v>
      </c>
      <c r="B60" s="320">
        <v>23.298647500000001</v>
      </c>
      <c r="C60" s="321">
        <v>0.33695636666701045</v>
      </c>
      <c r="D60" s="205"/>
    </row>
    <row r="61" spans="1:4">
      <c r="A61" s="322" t="s">
        <v>921</v>
      </c>
      <c r="B61" s="320">
        <v>23.1355</v>
      </c>
      <c r="C61" s="321">
        <v>0.33459684820866187</v>
      </c>
      <c r="D61" s="205"/>
    </row>
    <row r="62" spans="1:4">
      <c r="A62" s="322" t="s">
        <v>1699</v>
      </c>
      <c r="B62" s="320">
        <v>20.798950000000001</v>
      </c>
      <c r="C62" s="321">
        <v>0.3008045262064597</v>
      </c>
      <c r="D62" s="205"/>
    </row>
    <row r="63" spans="1:4">
      <c r="A63" s="322" t="s">
        <v>920</v>
      </c>
      <c r="B63" s="320">
        <v>20.741235</v>
      </c>
      <c r="C63" s="321">
        <v>0.29996982381859849</v>
      </c>
      <c r="D63" s="205"/>
    </row>
    <row r="64" spans="1:4">
      <c r="A64" s="322" t="s">
        <v>973</v>
      </c>
      <c r="B64" s="320">
        <v>20.272390000000001</v>
      </c>
      <c r="C64" s="321">
        <v>0.29318915950192542</v>
      </c>
      <c r="D64" s="205"/>
    </row>
    <row r="65" spans="1:4">
      <c r="A65" s="322" t="s">
        <v>933</v>
      </c>
      <c r="B65" s="320">
        <v>20.112040000000135</v>
      </c>
      <c r="C65" s="321">
        <v>0.2908700998485696</v>
      </c>
      <c r="D65" s="205"/>
    </row>
    <row r="66" spans="1:4">
      <c r="A66" s="322" t="s">
        <v>990</v>
      </c>
      <c r="B66" s="320">
        <v>19.338532500000049</v>
      </c>
      <c r="C66" s="321">
        <v>0.2796832583467308</v>
      </c>
      <c r="D66" s="205"/>
    </row>
    <row r="67" spans="1:4">
      <c r="A67" s="322" t="s">
        <v>927</v>
      </c>
      <c r="B67" s="320">
        <v>19.15915</v>
      </c>
      <c r="C67" s="321">
        <v>0.2770889414258168</v>
      </c>
      <c r="D67" s="205"/>
    </row>
    <row r="68" spans="1:4">
      <c r="A68" s="322" t="s">
        <v>1355</v>
      </c>
      <c r="B68" s="320">
        <v>19.126139999999992</v>
      </c>
      <c r="C68" s="321">
        <v>0.2766115347581688</v>
      </c>
      <c r="D68" s="205"/>
    </row>
    <row r="69" spans="1:4">
      <c r="A69" s="322" t="s">
        <v>1344</v>
      </c>
      <c r="B69" s="320">
        <v>18.05484250000001</v>
      </c>
      <c r="C69" s="321">
        <v>0.26111790950719893</v>
      </c>
      <c r="D69" s="205"/>
    </row>
    <row r="70" spans="1:4">
      <c r="A70" s="322" t="s">
        <v>492</v>
      </c>
      <c r="B70" s="320">
        <v>18.008742500000018</v>
      </c>
      <c r="C70" s="321">
        <v>0.26045118889591257</v>
      </c>
      <c r="D70" s="205"/>
    </row>
    <row r="71" spans="1:4">
      <c r="A71" s="322" t="s">
        <v>1369</v>
      </c>
      <c r="B71" s="320">
        <v>17.304295</v>
      </c>
      <c r="C71" s="321">
        <v>0.25026312668725148</v>
      </c>
      <c r="D71" s="205"/>
    </row>
    <row r="72" spans="1:4">
      <c r="A72" s="322" t="s">
        <v>911</v>
      </c>
      <c r="B72" s="320">
        <v>15.12435</v>
      </c>
      <c r="C72" s="321">
        <v>0.21873570232779385</v>
      </c>
      <c r="D72" s="205"/>
    </row>
    <row r="73" spans="1:4">
      <c r="A73" s="322" t="s">
        <v>1711</v>
      </c>
      <c r="B73" s="320">
        <v>14.59125</v>
      </c>
      <c r="C73" s="321">
        <v>0.21102575096387099</v>
      </c>
      <c r="D73" s="205"/>
    </row>
    <row r="74" spans="1:4">
      <c r="A74" s="322" t="s">
        <v>968</v>
      </c>
      <c r="B74" s="320">
        <v>13.840319999999618</v>
      </c>
      <c r="C74" s="321">
        <v>0.20016543624296773</v>
      </c>
      <c r="D74" s="205"/>
    </row>
    <row r="75" spans="1:4">
      <c r="A75" s="322" t="s">
        <v>913</v>
      </c>
      <c r="B75" s="320">
        <v>13.14518</v>
      </c>
      <c r="C75" s="321">
        <v>0.19011198362410747</v>
      </c>
      <c r="D75" s="205"/>
    </row>
    <row r="76" spans="1:4">
      <c r="A76" s="322" t="s">
        <v>1166</v>
      </c>
      <c r="B76" s="320">
        <v>13.052457499999999</v>
      </c>
      <c r="C76" s="321">
        <v>0.1887709857525236</v>
      </c>
      <c r="D76" s="205"/>
    </row>
    <row r="77" spans="1:4">
      <c r="A77" s="322" t="s">
        <v>1631</v>
      </c>
      <c r="B77" s="320">
        <v>12.9460675</v>
      </c>
      <c r="C77" s="321">
        <v>0.18723232185155242</v>
      </c>
      <c r="D77" s="205"/>
    </row>
    <row r="78" spans="1:4">
      <c r="A78" s="322" t="s">
        <v>1094</v>
      </c>
      <c r="B78" s="320">
        <v>12.727439999999985</v>
      </c>
      <c r="C78" s="321">
        <v>0.18407042466187662</v>
      </c>
      <c r="D78" s="205"/>
    </row>
    <row r="79" spans="1:4">
      <c r="A79" s="322" t="s">
        <v>1053</v>
      </c>
      <c r="B79" s="320">
        <v>12.46512000000001</v>
      </c>
      <c r="C79" s="321">
        <v>0.18027662529630908</v>
      </c>
      <c r="D79" s="205"/>
    </row>
    <row r="80" spans="1:4">
      <c r="A80" s="322" t="s">
        <v>902</v>
      </c>
      <c r="B80" s="320">
        <v>12.305032499999999</v>
      </c>
      <c r="C80" s="321">
        <v>0.17796136204556423</v>
      </c>
      <c r="D80" s="205"/>
    </row>
    <row r="81" spans="1:4">
      <c r="A81" s="322" t="s">
        <v>910</v>
      </c>
      <c r="B81" s="320">
        <v>11.172245000000107</v>
      </c>
      <c r="C81" s="321">
        <v>0.16157843852153692</v>
      </c>
      <c r="D81" s="205"/>
    </row>
    <row r="82" spans="1:4">
      <c r="A82" s="322" t="s">
        <v>1368</v>
      </c>
      <c r="B82" s="320">
        <v>10.297472499999966</v>
      </c>
      <c r="C82" s="321">
        <v>0.14892705336021952</v>
      </c>
      <c r="D82" s="205"/>
    </row>
    <row r="83" spans="1:4">
      <c r="A83" s="322" t="s">
        <v>992</v>
      </c>
      <c r="B83" s="320">
        <v>10.26430749999987</v>
      </c>
      <c r="C83" s="321">
        <v>0.14844740500721776</v>
      </c>
      <c r="D83" s="205"/>
    </row>
    <row r="84" spans="1:4">
      <c r="A84" s="322" t="s">
        <v>903</v>
      </c>
      <c r="B84" s="320">
        <v>10.15375</v>
      </c>
      <c r="C84" s="321">
        <v>0.14684846869523896</v>
      </c>
      <c r="D84" s="205"/>
    </row>
    <row r="85" spans="1:4">
      <c r="A85" s="322" t="s">
        <v>1710</v>
      </c>
      <c r="B85" s="320">
        <v>9.840560000000119</v>
      </c>
      <c r="C85" s="321">
        <v>0.14231896265947439</v>
      </c>
      <c r="D85" s="205"/>
    </row>
    <row r="86" spans="1:4">
      <c r="A86" s="322" t="s">
        <v>1748</v>
      </c>
      <c r="B86" s="320">
        <v>9.8277999999999999</v>
      </c>
      <c r="C86" s="321">
        <v>0.14213442133626189</v>
      </c>
      <c r="D86" s="205"/>
    </row>
    <row r="87" spans="1:4">
      <c r="A87" s="322" t="s">
        <v>953</v>
      </c>
      <c r="B87" s="320">
        <v>9.6410300000000007</v>
      </c>
      <c r="C87" s="321">
        <v>0.13943326279895207</v>
      </c>
      <c r="D87" s="205"/>
    </row>
    <row r="88" spans="1:4">
      <c r="A88" s="322" t="s">
        <v>942</v>
      </c>
      <c r="B88" s="320">
        <v>9.4815249999999995</v>
      </c>
      <c r="C88" s="321">
        <v>0.13712642394638686</v>
      </c>
      <c r="D88" s="205"/>
    </row>
    <row r="89" spans="1:4">
      <c r="A89" s="322" t="s">
        <v>1288</v>
      </c>
      <c r="B89" s="320">
        <v>9.2832424999999983</v>
      </c>
      <c r="C89" s="321">
        <v>0.13425876603733217</v>
      </c>
      <c r="D89" s="205"/>
    </row>
    <row r="90" spans="1:4">
      <c r="A90" s="322" t="s">
        <v>985</v>
      </c>
      <c r="B90" s="320">
        <v>9.2790149999999798</v>
      </c>
      <c r="C90" s="321">
        <v>0.13419762587715373</v>
      </c>
      <c r="D90" s="205"/>
    </row>
    <row r="91" spans="1:4">
      <c r="A91" s="322" t="s">
        <v>1351</v>
      </c>
      <c r="B91" s="320">
        <v>9.0893875000000008</v>
      </c>
      <c r="C91" s="321">
        <v>0.13145514078568471</v>
      </c>
      <c r="D91" s="205"/>
    </row>
    <row r="92" spans="1:4">
      <c r="A92" s="322" t="s">
        <v>1321</v>
      </c>
      <c r="B92" s="320">
        <v>9.0053325000000566</v>
      </c>
      <c r="C92" s="321">
        <v>0.13023949651276387</v>
      </c>
      <c r="D92" s="205"/>
    </row>
    <row r="93" spans="1:4">
      <c r="A93" s="322" t="s">
        <v>1155</v>
      </c>
      <c r="B93" s="320">
        <v>8.9547500000000007</v>
      </c>
      <c r="C93" s="321">
        <v>0.12950794780733138</v>
      </c>
      <c r="D93" s="205"/>
    </row>
    <row r="94" spans="1:4">
      <c r="A94" s="322" t="s">
        <v>1673</v>
      </c>
      <c r="B94" s="320">
        <v>8.2034225000000003</v>
      </c>
      <c r="C94" s="321">
        <v>0.11864188424819096</v>
      </c>
      <c r="D94" s="205"/>
    </row>
    <row r="95" spans="1:4">
      <c r="A95" s="322" t="s">
        <v>1241</v>
      </c>
      <c r="B95" s="320">
        <v>7.6977500000000001</v>
      </c>
      <c r="C95" s="321">
        <v>0.11132860272301127</v>
      </c>
      <c r="D95" s="205"/>
    </row>
    <row r="96" spans="1:4">
      <c r="A96" s="322" t="s">
        <v>937</v>
      </c>
      <c r="B96" s="320">
        <v>7.3877499999999996</v>
      </c>
      <c r="C96" s="321">
        <v>0.10684523201804766</v>
      </c>
      <c r="D96" s="205"/>
    </row>
    <row r="97" spans="1:4">
      <c r="A97" s="322" t="s">
        <v>1695</v>
      </c>
      <c r="B97" s="320">
        <v>7.3817275000000002</v>
      </c>
      <c r="C97" s="321">
        <v>0.10675813169523914</v>
      </c>
      <c r="D97" s="205"/>
    </row>
    <row r="98" spans="1:4">
      <c r="A98" s="322" t="s">
        <v>970</v>
      </c>
      <c r="B98" s="320">
        <v>7.0208149999999998</v>
      </c>
      <c r="C98" s="321">
        <v>0.101538439664416</v>
      </c>
      <c r="D98" s="205"/>
    </row>
    <row r="99" spans="1:4">
      <c r="A99" s="322" t="s">
        <v>1252</v>
      </c>
      <c r="B99" s="320">
        <v>6.8709299999999622</v>
      </c>
      <c r="C99" s="321">
        <v>9.9370729928565563E-2</v>
      </c>
      <c r="D99" s="205"/>
    </row>
    <row r="100" spans="1:4">
      <c r="A100" s="322" t="s">
        <v>1316</v>
      </c>
      <c r="B100" s="320">
        <v>6.6116849999999783</v>
      </c>
      <c r="C100" s="321">
        <v>9.5621402707893904E-2</v>
      </c>
      <c r="D100" s="205"/>
    </row>
    <row r="101" spans="1:4">
      <c r="A101" s="322" t="s">
        <v>989</v>
      </c>
      <c r="B101" s="320">
        <v>6.3871250000000002</v>
      </c>
      <c r="C101" s="321">
        <v>9.2373706819163168E-2</v>
      </c>
      <c r="D101" s="205"/>
    </row>
    <row r="102" spans="1:4">
      <c r="A102" s="322" t="s">
        <v>1649</v>
      </c>
      <c r="B102" s="320">
        <v>6.1962074999999963</v>
      </c>
      <c r="C102" s="321">
        <v>8.9612565120566715E-2</v>
      </c>
      <c r="D102" s="205"/>
    </row>
    <row r="103" spans="1:4">
      <c r="A103" s="322" t="s">
        <v>1035</v>
      </c>
      <c r="B103" s="320">
        <v>6.0148324999999998</v>
      </c>
      <c r="C103" s="321">
        <v>8.6989431696009437E-2</v>
      </c>
      <c r="D103" s="205"/>
    </row>
    <row r="104" spans="1:4">
      <c r="A104" s="322" t="s">
        <v>928</v>
      </c>
      <c r="B104" s="320">
        <v>5.3599500000000004</v>
      </c>
      <c r="C104" s="321">
        <v>7.7518202613127765E-2</v>
      </c>
      <c r="D104" s="205"/>
    </row>
    <row r="105" spans="1:4">
      <c r="A105" s="322" t="s">
        <v>1413</v>
      </c>
      <c r="B105" s="320">
        <v>5.0526274999999998</v>
      </c>
      <c r="C105" s="321">
        <v>7.3073555214817523E-2</v>
      </c>
      <c r="D105" s="205"/>
    </row>
    <row r="106" spans="1:4">
      <c r="A106" s="322" t="s">
        <v>1002</v>
      </c>
      <c r="B106" s="320">
        <v>5.0085224999999998</v>
      </c>
      <c r="C106" s="321">
        <v>7.2435687263390364E-2</v>
      </c>
      <c r="D106" s="205"/>
    </row>
    <row r="107" spans="1:4">
      <c r="A107" s="322" t="s">
        <v>950</v>
      </c>
      <c r="B107" s="320">
        <v>4.8780399999999897</v>
      </c>
      <c r="C107" s="321">
        <v>7.0548585914969528E-2</v>
      </c>
      <c r="D107" s="205"/>
    </row>
    <row r="108" spans="1:4">
      <c r="A108" s="322" t="s">
        <v>901</v>
      </c>
      <c r="B108" s="320">
        <v>4.6935000000000002</v>
      </c>
      <c r="C108" s="321">
        <v>6.7879678721763301E-2</v>
      </c>
      <c r="D108" s="205"/>
    </row>
    <row r="109" spans="1:4">
      <c r="A109" s="322" t="s">
        <v>918</v>
      </c>
      <c r="B109" s="320">
        <v>4.6128000000000196</v>
      </c>
      <c r="C109" s="321">
        <v>6.671255608985853E-2</v>
      </c>
      <c r="D109" s="205"/>
    </row>
    <row r="110" spans="1:4">
      <c r="A110" s="322" t="s">
        <v>930</v>
      </c>
      <c r="B110" s="320">
        <v>4.0906750000000001</v>
      </c>
      <c r="C110" s="321">
        <v>5.916133051137723E-2</v>
      </c>
      <c r="D110" s="205"/>
    </row>
    <row r="111" spans="1:4">
      <c r="A111" s="322" t="s">
        <v>1345</v>
      </c>
      <c r="B111" s="320">
        <v>3.9606825000000234</v>
      </c>
      <c r="C111" s="321">
        <v>5.7281315781167956E-2</v>
      </c>
      <c r="D111" s="205"/>
    </row>
    <row r="112" spans="1:4">
      <c r="A112" s="322" t="s">
        <v>1607</v>
      </c>
      <c r="B112" s="320">
        <v>3.9418350000000002</v>
      </c>
      <c r="C112" s="321">
        <v>5.7008734073548915E-2</v>
      </c>
      <c r="D112" s="205"/>
    </row>
    <row r="113" spans="1:4">
      <c r="A113" s="322" t="s">
        <v>1302</v>
      </c>
      <c r="B113" s="320">
        <v>3.7553100000000006</v>
      </c>
      <c r="C113" s="321">
        <v>5.4311118845344605E-2</v>
      </c>
      <c r="D113" s="205"/>
    </row>
    <row r="114" spans="1:4">
      <c r="A114" s="322" t="s">
        <v>914</v>
      </c>
      <c r="B114" s="320">
        <v>3.3130000000000002</v>
      </c>
      <c r="C114" s="321">
        <v>4.7914216598530263E-2</v>
      </c>
      <c r="D114" s="205"/>
    </row>
    <row r="115" spans="1:4">
      <c r="A115" s="322" t="s">
        <v>1332</v>
      </c>
      <c r="B115" s="320">
        <v>3.2656899999999998</v>
      </c>
      <c r="C115" s="321">
        <v>4.7229996379008231E-2</v>
      </c>
      <c r="D115" s="205"/>
    </row>
    <row r="116" spans="1:4">
      <c r="A116" s="322" t="s">
        <v>938</v>
      </c>
      <c r="B116" s="320">
        <v>3.2021000000000002</v>
      </c>
      <c r="C116" s="321">
        <v>4.6310326885044897E-2</v>
      </c>
      <c r="D116" s="205"/>
    </row>
    <row r="117" spans="1:4">
      <c r="A117" s="322" t="s">
        <v>915</v>
      </c>
      <c r="B117" s="320">
        <v>2.7699575000000003</v>
      </c>
      <c r="C117" s="321">
        <v>4.0060471966110296E-2</v>
      </c>
      <c r="D117" s="205"/>
    </row>
    <row r="118" spans="1:4">
      <c r="A118" s="322" t="s">
        <v>951</v>
      </c>
      <c r="B118" s="320">
        <v>2.7073999999999998</v>
      </c>
      <c r="C118" s="321">
        <v>3.9155734989091702E-2</v>
      </c>
      <c r="D118" s="205"/>
    </row>
    <row r="119" spans="1:4">
      <c r="A119" s="322" t="s">
        <v>939</v>
      </c>
      <c r="B119" s="320">
        <v>2.6573349999999998</v>
      </c>
      <c r="C119" s="321">
        <v>3.843167062024009E-2</v>
      </c>
      <c r="D119" s="205"/>
    </row>
    <row r="120" spans="1:4">
      <c r="A120" s="322" t="s">
        <v>1650</v>
      </c>
      <c r="B120" s="320">
        <v>2.6330049999999918</v>
      </c>
      <c r="C120" s="321">
        <v>3.807979833233105E-2</v>
      </c>
      <c r="D120" s="205"/>
    </row>
    <row r="121" spans="1:4">
      <c r="A121" s="322" t="s">
        <v>1563</v>
      </c>
      <c r="B121" s="320">
        <v>2.50482</v>
      </c>
      <c r="C121" s="321">
        <v>3.6225924545828722E-2</v>
      </c>
      <c r="D121" s="205"/>
    </row>
    <row r="122" spans="1:4">
      <c r="A122" s="322" t="s">
        <v>956</v>
      </c>
      <c r="B122" s="320">
        <v>2.2999999999999998</v>
      </c>
      <c r="C122" s="321">
        <v>3.3263718133600843E-2</v>
      </c>
      <c r="D122" s="205"/>
    </row>
    <row r="123" spans="1:4">
      <c r="A123" s="322" t="s">
        <v>867</v>
      </c>
      <c r="B123" s="320">
        <v>2.0757600000000198</v>
      </c>
      <c r="C123" s="321">
        <v>3.00206502404365E-2</v>
      </c>
      <c r="D123" s="205"/>
    </row>
    <row r="124" spans="1:4">
      <c r="A124" s="322" t="s">
        <v>1645</v>
      </c>
      <c r="B124" s="320">
        <v>1.7363299999999999</v>
      </c>
      <c r="C124" s="321">
        <v>2.5111648568223979E-2</v>
      </c>
      <c r="D124" s="205"/>
    </row>
    <row r="125" spans="1:4">
      <c r="A125" s="322" t="s">
        <v>1346</v>
      </c>
      <c r="B125" s="320">
        <v>1.5974250000000085</v>
      </c>
      <c r="C125" s="321">
        <v>2.3102736930246788E-2</v>
      </c>
      <c r="D125" s="205"/>
    </row>
    <row r="126" spans="1:4">
      <c r="A126" s="322" t="s">
        <v>962</v>
      </c>
      <c r="B126" s="320">
        <v>1.51135</v>
      </c>
      <c r="C126" s="321">
        <v>2.1857878435312016E-2</v>
      </c>
      <c r="D126" s="205"/>
    </row>
    <row r="127" spans="1:4">
      <c r="A127" s="322" t="s">
        <v>944</v>
      </c>
      <c r="B127" s="320">
        <v>1.5016750000000001</v>
      </c>
      <c r="C127" s="321">
        <v>2.1717953881858716E-2</v>
      </c>
      <c r="D127" s="205"/>
    </row>
    <row r="128" spans="1:4">
      <c r="A128" s="322" t="s">
        <v>1367</v>
      </c>
      <c r="B128" s="320">
        <v>1.4550000000000001</v>
      </c>
      <c r="C128" s="321">
        <v>2.1042917341038796E-2</v>
      </c>
      <c r="D128" s="205"/>
    </row>
    <row r="129" spans="1:4">
      <c r="A129" s="322" t="s">
        <v>1458</v>
      </c>
      <c r="B129" s="320">
        <v>1.43832</v>
      </c>
      <c r="C129" s="321">
        <v>2.0801683072139462E-2</v>
      </c>
      <c r="D129" s="205"/>
    </row>
    <row r="130" spans="1:4">
      <c r="A130" s="322" t="s">
        <v>1623</v>
      </c>
      <c r="B130" s="320">
        <v>1.2949999999999999</v>
      </c>
      <c r="C130" s="321">
        <v>1.8728919557831781E-2</v>
      </c>
      <c r="D130" s="205"/>
    </row>
    <row r="131" spans="1:4">
      <c r="A131" s="322" t="s">
        <v>1322</v>
      </c>
      <c r="B131" s="320">
        <v>1.2103375000000149</v>
      </c>
      <c r="C131" s="321">
        <v>1.7504489324577224E-2</v>
      </c>
      <c r="D131" s="205"/>
    </row>
    <row r="132" spans="1:4">
      <c r="A132" s="322" t="s">
        <v>959</v>
      </c>
      <c r="B132" s="320">
        <v>1.1092249999999999</v>
      </c>
      <c r="C132" s="321">
        <v>1.6042151194236257E-2</v>
      </c>
      <c r="D132" s="205"/>
    </row>
    <row r="133" spans="1:4">
      <c r="A133" s="322" t="s">
        <v>1318</v>
      </c>
      <c r="B133" s="320">
        <v>1.1065</v>
      </c>
      <c r="C133" s="321">
        <v>1.6002740919491016E-2</v>
      </c>
      <c r="D133" s="205"/>
    </row>
    <row r="134" spans="1:4">
      <c r="A134" s="322" t="s">
        <v>1323</v>
      </c>
      <c r="B134" s="320">
        <v>0.99200250000000001</v>
      </c>
      <c r="C134" s="321">
        <v>1.4346822412098859E-2</v>
      </c>
      <c r="D134" s="205"/>
    </row>
    <row r="135" spans="1:4">
      <c r="A135" s="322" t="s">
        <v>1518</v>
      </c>
      <c r="B135" s="320">
        <v>0.92400000000000004</v>
      </c>
      <c r="C135" s="321">
        <v>1.3363337198020513E-2</v>
      </c>
      <c r="D135" s="205"/>
    </row>
    <row r="136" spans="1:4">
      <c r="A136" s="322" t="s">
        <v>1347</v>
      </c>
      <c r="B136" s="320">
        <v>0.89629999999999943</v>
      </c>
      <c r="C136" s="321">
        <v>1.2962726331802791E-2</v>
      </c>
      <c r="D136" s="205"/>
    </row>
    <row r="137" spans="1:4">
      <c r="A137" s="322" t="s">
        <v>1371</v>
      </c>
      <c r="B137" s="320">
        <v>0.83801999999999999</v>
      </c>
      <c r="C137" s="321">
        <v>1.2119852639269643E-2</v>
      </c>
      <c r="D137" s="205"/>
    </row>
    <row r="138" spans="1:4">
      <c r="A138" s="322" t="s">
        <v>1605</v>
      </c>
      <c r="B138" s="320">
        <v>0.73211999999999955</v>
      </c>
      <c r="C138" s="321">
        <v>1.0588275356509493E-2</v>
      </c>
      <c r="D138" s="205"/>
    </row>
    <row r="139" spans="1:4">
      <c r="A139" s="322" t="s">
        <v>1621</v>
      </c>
      <c r="B139" s="320">
        <v>0.71399999999999997</v>
      </c>
      <c r="C139" s="321">
        <v>1.0326215107561305E-2</v>
      </c>
      <c r="D139" s="205"/>
    </row>
    <row r="140" spans="1:4">
      <c r="A140" s="322" t="s">
        <v>1620</v>
      </c>
      <c r="B140" s="320">
        <v>0.67009500000000033</v>
      </c>
      <c r="C140" s="321">
        <v>9.6912396533631612E-3</v>
      </c>
      <c r="D140" s="205"/>
    </row>
    <row r="141" spans="1:4">
      <c r="A141" s="322" t="s">
        <v>1348</v>
      </c>
      <c r="B141" s="320">
        <v>0.53802999999999801</v>
      </c>
      <c r="C141" s="321">
        <v>7.7812514206179123E-3</v>
      </c>
      <c r="D141" s="205"/>
    </row>
    <row r="142" spans="1:4">
      <c r="A142" s="322" t="s">
        <v>1068</v>
      </c>
      <c r="B142" s="320">
        <v>0.52500000000000002</v>
      </c>
      <c r="C142" s="321">
        <v>7.5928052261480189E-3</v>
      </c>
      <c r="D142" s="205"/>
    </row>
    <row r="143" spans="1:4">
      <c r="A143" s="322" t="s">
        <v>905</v>
      </c>
      <c r="B143" s="320">
        <v>0.49032500000000001</v>
      </c>
      <c r="C143" s="321">
        <v>7.0913185190686233E-3</v>
      </c>
      <c r="D143" s="205"/>
    </row>
    <row r="144" spans="1:4">
      <c r="A144" s="322" t="s">
        <v>1395</v>
      </c>
      <c r="B144" s="320">
        <v>0.47599999999999998</v>
      </c>
      <c r="C144" s="321">
        <v>6.8841434050408703E-3</v>
      </c>
      <c r="D144" s="205"/>
    </row>
    <row r="145" spans="1:4">
      <c r="A145" s="322" t="s">
        <v>1033</v>
      </c>
      <c r="B145" s="320">
        <v>0.45365</v>
      </c>
      <c r="C145" s="321">
        <v>6.5609068396991401E-3</v>
      </c>
      <c r="D145" s="205"/>
    </row>
    <row r="146" spans="1:4">
      <c r="A146" s="322" t="s">
        <v>1393</v>
      </c>
      <c r="B146" s="320">
        <v>0.40250000000000002</v>
      </c>
      <c r="C146" s="321">
        <v>5.8211506733801483E-3</v>
      </c>
      <c r="D146" s="205"/>
    </row>
    <row r="147" spans="1:4">
      <c r="A147" s="322" t="s">
        <v>1050</v>
      </c>
      <c r="B147" s="320">
        <v>0.36</v>
      </c>
      <c r="C147" s="321">
        <v>5.2064950122157842E-3</v>
      </c>
      <c r="D147" s="205"/>
    </row>
    <row r="148" spans="1:4">
      <c r="A148" s="322" t="s">
        <v>980</v>
      </c>
      <c r="B148" s="320">
        <v>0.308</v>
      </c>
      <c r="C148" s="324">
        <v>4.4544457326735048E-3</v>
      </c>
      <c r="D148" s="205"/>
    </row>
    <row r="149" spans="1:4">
      <c r="A149" s="322" t="s">
        <v>1674</v>
      </c>
      <c r="B149" s="320">
        <v>0.22595000000000001</v>
      </c>
      <c r="C149" s="324">
        <v>3.2677987444726568E-3</v>
      </c>
      <c r="D149" s="205"/>
    </row>
    <row r="150" spans="1:4">
      <c r="A150" s="323" t="s">
        <v>969</v>
      </c>
      <c r="B150" s="320">
        <v>0.16400000000000001</v>
      </c>
      <c r="C150" s="324">
        <v>2.3718477277871906E-3</v>
      </c>
      <c r="D150" s="205"/>
    </row>
    <row r="151" spans="1:4" ht="25.5">
      <c r="A151" s="323" t="s">
        <v>917</v>
      </c>
      <c r="B151" s="320">
        <v>0.15565999999999999</v>
      </c>
      <c r="C151" s="324">
        <v>2.2512305933375248E-3</v>
      </c>
      <c r="D151" s="205"/>
    </row>
    <row r="152" spans="1:4" ht="25.5">
      <c r="A152" s="323" t="s">
        <v>1697</v>
      </c>
      <c r="B152" s="320">
        <v>0.13925000000000001</v>
      </c>
      <c r="C152" s="324">
        <v>2.0139011956973557E-3</v>
      </c>
      <c r="D152" s="205"/>
    </row>
    <row r="153" spans="1:4" ht="25.5">
      <c r="A153" s="323" t="s">
        <v>1625</v>
      </c>
      <c r="B153" s="320">
        <v>0.13125000000000001</v>
      </c>
      <c r="C153" s="324">
        <v>1.8982013065370047E-3</v>
      </c>
      <c r="D153" s="205"/>
    </row>
    <row r="154" spans="1:4" ht="38.25">
      <c r="A154" s="323" t="s">
        <v>1648</v>
      </c>
      <c r="B154" s="320">
        <v>0.117495</v>
      </c>
      <c r="C154" s="324">
        <v>1.6992698096119268E-3</v>
      </c>
      <c r="D154" s="205"/>
    </row>
    <row r="155" spans="1:4">
      <c r="A155" s="323" t="s">
        <v>1032</v>
      </c>
      <c r="B155" s="320">
        <v>0.11595</v>
      </c>
      <c r="C155" s="324">
        <v>1.676925268517834E-3</v>
      </c>
      <c r="D155" s="205"/>
    </row>
    <row r="156" spans="1:4">
      <c r="A156" s="323" t="s">
        <v>907</v>
      </c>
      <c r="B156" s="320">
        <v>9.5799999999999982E-2</v>
      </c>
      <c r="C156" s="324">
        <v>1.3855061726952003E-3</v>
      </c>
      <c r="D156" s="205"/>
    </row>
    <row r="157" spans="1:4" ht="25.5">
      <c r="A157" s="323" t="s">
        <v>1365</v>
      </c>
      <c r="B157" s="320">
        <v>7.5499999999999998E-2</v>
      </c>
      <c r="C157" s="324">
        <v>1.0919177039508104E-3</v>
      </c>
      <c r="D157" s="205"/>
    </row>
    <row r="158" spans="1:4" ht="25.5">
      <c r="A158" s="323" t="s">
        <v>1715</v>
      </c>
      <c r="B158" s="320">
        <v>0.05</v>
      </c>
      <c r="C158" s="329">
        <v>7.2312430725219234E-4</v>
      </c>
      <c r="D158" s="205"/>
    </row>
    <row r="159" spans="1:4" ht="25.5">
      <c r="A159" s="323" t="s">
        <v>1647</v>
      </c>
      <c r="B159" s="320">
        <v>4.8000000000000001E-2</v>
      </c>
      <c r="C159" s="329">
        <v>6.9419933496210466E-4</v>
      </c>
      <c r="D159" s="205"/>
    </row>
    <row r="160" spans="1:4">
      <c r="A160" s="323" t="s">
        <v>1112</v>
      </c>
      <c r="B160" s="320">
        <v>4.7045000000000003E-2</v>
      </c>
      <c r="C160" s="329">
        <v>6.803876606935878E-4</v>
      </c>
      <c r="D160" s="205"/>
    </row>
    <row r="161" spans="1:4" ht="38.25">
      <c r="A161" s="323" t="s">
        <v>1606</v>
      </c>
      <c r="B161" s="320">
        <v>4.5749999999999999E-2</v>
      </c>
      <c r="C161" s="329">
        <v>6.6165874113575593E-4</v>
      </c>
      <c r="D161" s="205"/>
    </row>
    <row r="162" spans="1:4">
      <c r="A162" s="323" t="s">
        <v>982</v>
      </c>
      <c r="B162" s="431">
        <v>8.0000000000000002E-3</v>
      </c>
      <c r="C162" s="329">
        <v>1.1569988916035075E-4</v>
      </c>
      <c r="D162" s="205"/>
    </row>
    <row r="163" spans="1:4">
      <c r="A163" s="400" t="s">
        <v>117</v>
      </c>
      <c r="B163" s="393">
        <v>6914.4405047031996</v>
      </c>
      <c r="C163" s="393">
        <v>99.999999999999972</v>
      </c>
    </row>
    <row r="164" spans="1:4" ht="25.5">
      <c r="A164" s="401" t="s">
        <v>462</v>
      </c>
      <c r="B164" s="393">
        <v>2227.6759321632103</v>
      </c>
      <c r="C164" s="402">
        <v>32.217732304558062</v>
      </c>
    </row>
    <row r="165" spans="1:4" s="36" customFormat="1">
      <c r="A165" s="531" t="s">
        <v>159</v>
      </c>
      <c r="B165" s="532"/>
      <c r="C165" s="421">
        <v>3.8173151462648436E-2</v>
      </c>
    </row>
    <row r="167" spans="1:4">
      <c r="B167" s="432"/>
    </row>
  </sheetData>
  <mergeCells count="2">
    <mergeCell ref="A1:C1"/>
    <mergeCell ref="A165:B16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7030A0"/>
  </sheetPr>
  <dimension ref="A1:C58"/>
  <sheetViews>
    <sheetView view="pageBreakPreview" zoomScaleNormal="110" zoomScaleSheetLayoutView="100" workbookViewId="0">
      <selection activeCell="F25" sqref="F25"/>
    </sheetView>
  </sheetViews>
  <sheetFormatPr defaultRowHeight="12.75"/>
  <cols>
    <col min="1" max="1" width="25.85546875" style="207" customWidth="1"/>
    <col min="2" max="2" width="21.28515625" style="208" customWidth="1"/>
    <col min="3" max="3" width="17" style="204" customWidth="1"/>
    <col min="4" max="245" width="9.140625" style="204"/>
    <col min="246" max="246" width="31.85546875" style="204" customWidth="1"/>
    <col min="247" max="247" width="25.42578125" style="204" customWidth="1"/>
    <col min="248" max="248" width="24.85546875" style="204" customWidth="1"/>
    <col min="249" max="501" width="9.140625" style="204"/>
    <col min="502" max="502" width="31.85546875" style="204" customWidth="1"/>
    <col min="503" max="503" width="25.42578125" style="204" customWidth="1"/>
    <col min="504" max="504" width="24.85546875" style="204" customWidth="1"/>
    <col min="505" max="757" width="9.140625" style="204"/>
    <col min="758" max="758" width="31.85546875" style="204" customWidth="1"/>
    <col min="759" max="759" width="25.42578125" style="204" customWidth="1"/>
    <col min="760" max="760" width="24.85546875" style="204" customWidth="1"/>
    <col min="761" max="1013" width="9.140625" style="204"/>
    <col min="1014" max="1014" width="31.85546875" style="204" customWidth="1"/>
    <col min="1015" max="1015" width="25.42578125" style="204" customWidth="1"/>
    <col min="1016" max="1016" width="24.85546875" style="204" customWidth="1"/>
    <col min="1017" max="1269" width="9.140625" style="204"/>
    <col min="1270" max="1270" width="31.85546875" style="204" customWidth="1"/>
    <col min="1271" max="1271" width="25.42578125" style="204" customWidth="1"/>
    <col min="1272" max="1272" width="24.85546875" style="204" customWidth="1"/>
    <col min="1273" max="1525" width="9.140625" style="204"/>
    <col min="1526" max="1526" width="31.85546875" style="204" customWidth="1"/>
    <col min="1527" max="1527" width="25.42578125" style="204" customWidth="1"/>
    <col min="1528" max="1528" width="24.85546875" style="204" customWidth="1"/>
    <col min="1529" max="1781" width="9.140625" style="204"/>
    <col min="1782" max="1782" width="31.85546875" style="204" customWidth="1"/>
    <col min="1783" max="1783" width="25.42578125" style="204" customWidth="1"/>
    <col min="1784" max="1784" width="24.85546875" style="204" customWidth="1"/>
    <col min="1785" max="2037" width="9.140625" style="204"/>
    <col min="2038" max="2038" width="31.85546875" style="204" customWidth="1"/>
    <col min="2039" max="2039" width="25.42578125" style="204" customWidth="1"/>
    <col min="2040" max="2040" width="24.85546875" style="204" customWidth="1"/>
    <col min="2041" max="2293" width="9.140625" style="204"/>
    <col min="2294" max="2294" width="31.85546875" style="204" customWidth="1"/>
    <col min="2295" max="2295" width="25.42578125" style="204" customWidth="1"/>
    <col min="2296" max="2296" width="24.85546875" style="204" customWidth="1"/>
    <col min="2297" max="2549" width="9.140625" style="204"/>
    <col min="2550" max="2550" width="31.85546875" style="204" customWidth="1"/>
    <col min="2551" max="2551" width="25.42578125" style="204" customWidth="1"/>
    <col min="2552" max="2552" width="24.85546875" style="204" customWidth="1"/>
    <col min="2553" max="2805" width="9.140625" style="204"/>
    <col min="2806" max="2806" width="31.85546875" style="204" customWidth="1"/>
    <col min="2807" max="2807" width="25.42578125" style="204" customWidth="1"/>
    <col min="2808" max="2808" width="24.85546875" style="204" customWidth="1"/>
    <col min="2809" max="3061" width="9.140625" style="204"/>
    <col min="3062" max="3062" width="31.85546875" style="204" customWidth="1"/>
    <col min="3063" max="3063" width="25.42578125" style="204" customWidth="1"/>
    <col min="3064" max="3064" width="24.85546875" style="204" customWidth="1"/>
    <col min="3065" max="3317" width="9.140625" style="204"/>
    <col min="3318" max="3318" width="31.85546875" style="204" customWidth="1"/>
    <col min="3319" max="3319" width="25.42578125" style="204" customWidth="1"/>
    <col min="3320" max="3320" width="24.85546875" style="204" customWidth="1"/>
    <col min="3321" max="3573" width="9.140625" style="204"/>
    <col min="3574" max="3574" width="31.85546875" style="204" customWidth="1"/>
    <col min="3575" max="3575" width="25.42578125" style="204" customWidth="1"/>
    <col min="3576" max="3576" width="24.85546875" style="204" customWidth="1"/>
    <col min="3577" max="3829" width="9.140625" style="204"/>
    <col min="3830" max="3830" width="31.85546875" style="204" customWidth="1"/>
    <col min="3831" max="3831" width="25.42578125" style="204" customWidth="1"/>
    <col min="3832" max="3832" width="24.85546875" style="204" customWidth="1"/>
    <col min="3833" max="4085" width="9.140625" style="204"/>
    <col min="4086" max="4086" width="31.85546875" style="204" customWidth="1"/>
    <col min="4087" max="4087" width="25.42578125" style="204" customWidth="1"/>
    <col min="4088" max="4088" width="24.85546875" style="204" customWidth="1"/>
    <col min="4089" max="4341" width="9.140625" style="204"/>
    <col min="4342" max="4342" width="31.85546875" style="204" customWidth="1"/>
    <col min="4343" max="4343" width="25.42578125" style="204" customWidth="1"/>
    <col min="4344" max="4344" width="24.85546875" style="204" customWidth="1"/>
    <col min="4345" max="4597" width="9.140625" style="204"/>
    <col min="4598" max="4598" width="31.85546875" style="204" customWidth="1"/>
    <col min="4599" max="4599" width="25.42578125" style="204" customWidth="1"/>
    <col min="4600" max="4600" width="24.85546875" style="204" customWidth="1"/>
    <col min="4601" max="4853" width="9.140625" style="204"/>
    <col min="4854" max="4854" width="31.85546875" style="204" customWidth="1"/>
    <col min="4855" max="4855" width="25.42578125" style="204" customWidth="1"/>
    <col min="4856" max="4856" width="24.85546875" style="204" customWidth="1"/>
    <col min="4857" max="5109" width="9.140625" style="204"/>
    <col min="5110" max="5110" width="31.85546875" style="204" customWidth="1"/>
    <col min="5111" max="5111" width="25.42578125" style="204" customWidth="1"/>
    <col min="5112" max="5112" width="24.85546875" style="204" customWidth="1"/>
    <col min="5113" max="5365" width="9.140625" style="204"/>
    <col min="5366" max="5366" width="31.85546875" style="204" customWidth="1"/>
    <col min="5367" max="5367" width="25.42578125" style="204" customWidth="1"/>
    <col min="5368" max="5368" width="24.85546875" style="204" customWidth="1"/>
    <col min="5369" max="5621" width="9.140625" style="204"/>
    <col min="5622" max="5622" width="31.85546875" style="204" customWidth="1"/>
    <col min="5623" max="5623" width="25.42578125" style="204" customWidth="1"/>
    <col min="5624" max="5624" width="24.85546875" style="204" customWidth="1"/>
    <col min="5625" max="5877" width="9.140625" style="204"/>
    <col min="5878" max="5878" width="31.85546875" style="204" customWidth="1"/>
    <col min="5879" max="5879" width="25.42578125" style="204" customWidth="1"/>
    <col min="5880" max="5880" width="24.85546875" style="204" customWidth="1"/>
    <col min="5881" max="6133" width="9.140625" style="204"/>
    <col min="6134" max="6134" width="31.85546875" style="204" customWidth="1"/>
    <col min="6135" max="6135" width="25.42578125" style="204" customWidth="1"/>
    <col min="6136" max="6136" width="24.85546875" style="204" customWidth="1"/>
    <col min="6137" max="6389" width="9.140625" style="204"/>
    <col min="6390" max="6390" width="31.85546875" style="204" customWidth="1"/>
    <col min="6391" max="6391" width="25.42578125" style="204" customWidth="1"/>
    <col min="6392" max="6392" width="24.85546875" style="204" customWidth="1"/>
    <col min="6393" max="6645" width="9.140625" style="204"/>
    <col min="6646" max="6646" width="31.85546875" style="204" customWidth="1"/>
    <col min="6647" max="6647" width="25.42578125" style="204" customWidth="1"/>
    <col min="6648" max="6648" width="24.85546875" style="204" customWidth="1"/>
    <col min="6649" max="6901" width="9.140625" style="204"/>
    <col min="6902" max="6902" width="31.85546875" style="204" customWidth="1"/>
    <col min="6903" max="6903" width="25.42578125" style="204" customWidth="1"/>
    <col min="6904" max="6904" width="24.85546875" style="204" customWidth="1"/>
    <col min="6905" max="7157" width="9.140625" style="204"/>
    <col min="7158" max="7158" width="31.85546875" style="204" customWidth="1"/>
    <col min="7159" max="7159" width="25.42578125" style="204" customWidth="1"/>
    <col min="7160" max="7160" width="24.85546875" style="204" customWidth="1"/>
    <col min="7161" max="7413" width="9.140625" style="204"/>
    <col min="7414" max="7414" width="31.85546875" style="204" customWidth="1"/>
    <col min="7415" max="7415" width="25.42578125" style="204" customWidth="1"/>
    <col min="7416" max="7416" width="24.85546875" style="204" customWidth="1"/>
    <col min="7417" max="7669" width="9.140625" style="204"/>
    <col min="7670" max="7670" width="31.85546875" style="204" customWidth="1"/>
    <col min="7671" max="7671" width="25.42578125" style="204" customWidth="1"/>
    <col min="7672" max="7672" width="24.85546875" style="204" customWidth="1"/>
    <col min="7673" max="7925" width="9.140625" style="204"/>
    <col min="7926" max="7926" width="31.85546875" style="204" customWidth="1"/>
    <col min="7927" max="7927" width="25.42578125" style="204" customWidth="1"/>
    <col min="7928" max="7928" width="24.85546875" style="204" customWidth="1"/>
    <col min="7929" max="8181" width="9.140625" style="204"/>
    <col min="8182" max="8182" width="31.85546875" style="204" customWidth="1"/>
    <col min="8183" max="8183" width="25.42578125" style="204" customWidth="1"/>
    <col min="8184" max="8184" width="24.85546875" style="204" customWidth="1"/>
    <col min="8185" max="8437" width="9.140625" style="204"/>
    <col min="8438" max="8438" width="31.85546875" style="204" customWidth="1"/>
    <col min="8439" max="8439" width="25.42578125" style="204" customWidth="1"/>
    <col min="8440" max="8440" width="24.85546875" style="204" customWidth="1"/>
    <col min="8441" max="8693" width="9.140625" style="204"/>
    <col min="8694" max="8694" width="31.85546875" style="204" customWidth="1"/>
    <col min="8695" max="8695" width="25.42578125" style="204" customWidth="1"/>
    <col min="8696" max="8696" width="24.85546875" style="204" customWidth="1"/>
    <col min="8697" max="8949" width="9.140625" style="204"/>
    <col min="8950" max="8950" width="31.85546875" style="204" customWidth="1"/>
    <col min="8951" max="8951" width="25.42578125" style="204" customWidth="1"/>
    <col min="8952" max="8952" width="24.85546875" style="204" customWidth="1"/>
    <col min="8953" max="9205" width="9.140625" style="204"/>
    <col min="9206" max="9206" width="31.85546875" style="204" customWidth="1"/>
    <col min="9207" max="9207" width="25.42578125" style="204" customWidth="1"/>
    <col min="9208" max="9208" width="24.85546875" style="204" customWidth="1"/>
    <col min="9209" max="9461" width="9.140625" style="204"/>
    <col min="9462" max="9462" width="31.85546875" style="204" customWidth="1"/>
    <col min="9463" max="9463" width="25.42578125" style="204" customWidth="1"/>
    <col min="9464" max="9464" width="24.85546875" style="204" customWidth="1"/>
    <col min="9465" max="9717" width="9.140625" style="204"/>
    <col min="9718" max="9718" width="31.85546875" style="204" customWidth="1"/>
    <col min="9719" max="9719" width="25.42578125" style="204" customWidth="1"/>
    <col min="9720" max="9720" width="24.85546875" style="204" customWidth="1"/>
    <col min="9721" max="9973" width="9.140625" style="204"/>
    <col min="9974" max="9974" width="31.85546875" style="204" customWidth="1"/>
    <col min="9975" max="9975" width="25.42578125" style="204" customWidth="1"/>
    <col min="9976" max="9976" width="24.85546875" style="204" customWidth="1"/>
    <col min="9977" max="10229" width="9.140625" style="204"/>
    <col min="10230" max="10230" width="31.85546875" style="204" customWidth="1"/>
    <col min="10231" max="10231" width="25.42578125" style="204" customWidth="1"/>
    <col min="10232" max="10232" width="24.85546875" style="204" customWidth="1"/>
    <col min="10233" max="10485" width="9.140625" style="204"/>
    <col min="10486" max="10486" width="31.85546875" style="204" customWidth="1"/>
    <col min="10487" max="10487" width="25.42578125" style="204" customWidth="1"/>
    <col min="10488" max="10488" width="24.85546875" style="204" customWidth="1"/>
    <col min="10489" max="10741" width="9.140625" style="204"/>
    <col min="10742" max="10742" width="31.85546875" style="204" customWidth="1"/>
    <col min="10743" max="10743" width="25.42578125" style="204" customWidth="1"/>
    <col min="10744" max="10744" width="24.85546875" style="204" customWidth="1"/>
    <col min="10745" max="10997" width="9.140625" style="204"/>
    <col min="10998" max="10998" width="31.85546875" style="204" customWidth="1"/>
    <col min="10999" max="10999" width="25.42578125" style="204" customWidth="1"/>
    <col min="11000" max="11000" width="24.85546875" style="204" customWidth="1"/>
    <col min="11001" max="11253" width="9.140625" style="204"/>
    <col min="11254" max="11254" width="31.85546875" style="204" customWidth="1"/>
    <col min="11255" max="11255" width="25.42578125" style="204" customWidth="1"/>
    <col min="11256" max="11256" width="24.85546875" style="204" customWidth="1"/>
    <col min="11257" max="11509" width="9.140625" style="204"/>
    <col min="11510" max="11510" width="31.85546875" style="204" customWidth="1"/>
    <col min="11511" max="11511" width="25.42578125" style="204" customWidth="1"/>
    <col min="11512" max="11512" width="24.85546875" style="204" customWidth="1"/>
    <col min="11513" max="11765" width="9.140625" style="204"/>
    <col min="11766" max="11766" width="31.85546875" style="204" customWidth="1"/>
    <col min="11767" max="11767" width="25.42578125" style="204" customWidth="1"/>
    <col min="11768" max="11768" width="24.85546875" style="204" customWidth="1"/>
    <col min="11769" max="12021" width="9.140625" style="204"/>
    <col min="12022" max="12022" width="31.85546875" style="204" customWidth="1"/>
    <col min="12023" max="12023" width="25.42578125" style="204" customWidth="1"/>
    <col min="12024" max="12024" width="24.85546875" style="204" customWidth="1"/>
    <col min="12025" max="12277" width="9.140625" style="204"/>
    <col min="12278" max="12278" width="31.85546875" style="204" customWidth="1"/>
    <col min="12279" max="12279" width="25.42578125" style="204" customWidth="1"/>
    <col min="12280" max="12280" width="24.85546875" style="204" customWidth="1"/>
    <col min="12281" max="12533" width="9.140625" style="204"/>
    <col min="12534" max="12534" width="31.85546875" style="204" customWidth="1"/>
    <col min="12535" max="12535" width="25.42578125" style="204" customWidth="1"/>
    <col min="12536" max="12536" width="24.85546875" style="204" customWidth="1"/>
    <col min="12537" max="12789" width="9.140625" style="204"/>
    <col min="12790" max="12790" width="31.85546875" style="204" customWidth="1"/>
    <col min="12791" max="12791" width="25.42578125" style="204" customWidth="1"/>
    <col min="12792" max="12792" width="24.85546875" style="204" customWidth="1"/>
    <col min="12793" max="13045" width="9.140625" style="204"/>
    <col min="13046" max="13046" width="31.85546875" style="204" customWidth="1"/>
    <col min="13047" max="13047" width="25.42578125" style="204" customWidth="1"/>
    <col min="13048" max="13048" width="24.85546875" style="204" customWidth="1"/>
    <col min="13049" max="13301" width="9.140625" style="204"/>
    <col min="13302" max="13302" width="31.85546875" style="204" customWidth="1"/>
    <col min="13303" max="13303" width="25.42578125" style="204" customWidth="1"/>
    <col min="13304" max="13304" width="24.85546875" style="204" customWidth="1"/>
    <col min="13305" max="13557" width="9.140625" style="204"/>
    <col min="13558" max="13558" width="31.85546875" style="204" customWidth="1"/>
    <col min="13559" max="13559" width="25.42578125" style="204" customWidth="1"/>
    <col min="13560" max="13560" width="24.85546875" style="204" customWidth="1"/>
    <col min="13561" max="13813" width="9.140625" style="204"/>
    <col min="13814" max="13814" width="31.85546875" style="204" customWidth="1"/>
    <col min="13815" max="13815" width="25.42578125" style="204" customWidth="1"/>
    <col min="13816" max="13816" width="24.85546875" style="204" customWidth="1"/>
    <col min="13817" max="14069" width="9.140625" style="204"/>
    <col min="14070" max="14070" width="31.85546875" style="204" customWidth="1"/>
    <col min="14071" max="14071" width="25.42578125" style="204" customWidth="1"/>
    <col min="14072" max="14072" width="24.85546875" style="204" customWidth="1"/>
    <col min="14073" max="14325" width="9.140625" style="204"/>
    <col min="14326" max="14326" width="31.85546875" style="204" customWidth="1"/>
    <col min="14327" max="14327" width="25.42578125" style="204" customWidth="1"/>
    <col min="14328" max="14328" width="24.85546875" style="204" customWidth="1"/>
    <col min="14329" max="14581" width="9.140625" style="204"/>
    <col min="14582" max="14582" width="31.85546875" style="204" customWidth="1"/>
    <col min="14583" max="14583" width="25.42578125" style="204" customWidth="1"/>
    <col min="14584" max="14584" width="24.85546875" style="204" customWidth="1"/>
    <col min="14585" max="14837" width="9.140625" style="204"/>
    <col min="14838" max="14838" width="31.85546875" style="204" customWidth="1"/>
    <col min="14839" max="14839" width="25.42578125" style="204" customWidth="1"/>
    <col min="14840" max="14840" width="24.85546875" style="204" customWidth="1"/>
    <col min="14841" max="15093" width="9.140625" style="204"/>
    <col min="15094" max="15094" width="31.85546875" style="204" customWidth="1"/>
    <col min="15095" max="15095" width="25.42578125" style="204" customWidth="1"/>
    <col min="15096" max="15096" width="24.85546875" style="204" customWidth="1"/>
    <col min="15097" max="15349" width="9.140625" style="204"/>
    <col min="15350" max="15350" width="31.85546875" style="204" customWidth="1"/>
    <col min="15351" max="15351" width="25.42578125" style="204" customWidth="1"/>
    <col min="15352" max="15352" width="24.85546875" style="204" customWidth="1"/>
    <col min="15353" max="15605" width="9.140625" style="204"/>
    <col min="15606" max="15606" width="31.85546875" style="204" customWidth="1"/>
    <col min="15607" max="15607" width="25.42578125" style="204" customWidth="1"/>
    <col min="15608" max="15608" width="24.85546875" style="204" customWidth="1"/>
    <col min="15609" max="15861" width="9.140625" style="204"/>
    <col min="15862" max="15862" width="31.85546875" style="204" customWidth="1"/>
    <col min="15863" max="15863" width="25.42578125" style="204" customWidth="1"/>
    <col min="15864" max="15864" width="24.85546875" style="204" customWidth="1"/>
    <col min="15865" max="16117" width="9.140625" style="204"/>
    <col min="16118" max="16118" width="31.85546875" style="204" customWidth="1"/>
    <col min="16119" max="16119" width="25.42578125" style="204" customWidth="1"/>
    <col min="16120" max="16120" width="24.85546875" style="204" customWidth="1"/>
    <col min="16121" max="16384" width="9.140625" style="204"/>
  </cols>
  <sheetData>
    <row r="1" spans="1:3" ht="32.25" customHeight="1">
      <c r="A1" s="533" t="s">
        <v>1763</v>
      </c>
      <c r="B1" s="534"/>
      <c r="C1" s="535"/>
    </row>
    <row r="2" spans="1:3">
      <c r="A2" s="390" t="s">
        <v>471</v>
      </c>
      <c r="B2" s="391" t="s">
        <v>1328</v>
      </c>
      <c r="C2" s="391" t="s">
        <v>178</v>
      </c>
    </row>
    <row r="3" spans="1:3" s="205" customFormat="1" ht="14.25" customHeight="1">
      <c r="A3" s="325" t="s">
        <v>913</v>
      </c>
      <c r="B3" s="320">
        <v>1031.4727324999931</v>
      </c>
      <c r="C3" s="321">
        <v>14.917660102771665</v>
      </c>
    </row>
    <row r="4" spans="1:3" s="205" customFormat="1" ht="14.25" customHeight="1">
      <c r="A4" s="325" t="s">
        <v>72</v>
      </c>
      <c r="B4" s="320">
        <v>798.7108901750122</v>
      </c>
      <c r="C4" s="321">
        <v>11.551345183051751</v>
      </c>
    </row>
    <row r="5" spans="1:3" s="205" customFormat="1" ht="14.25" customHeight="1">
      <c r="A5" s="325" t="s">
        <v>923</v>
      </c>
      <c r="B5" s="320">
        <v>702.03383454999982</v>
      </c>
      <c r="C5" s="321">
        <v>10.153154605531375</v>
      </c>
    </row>
    <row r="6" spans="1:3" s="205" customFormat="1" ht="14.25" customHeight="1">
      <c r="A6" s="325" t="s">
        <v>910</v>
      </c>
      <c r="B6" s="320">
        <v>611.61802271499994</v>
      </c>
      <c r="C6" s="321">
        <v>8.8455171795747987</v>
      </c>
    </row>
    <row r="7" spans="1:3" s="205" customFormat="1" ht="14.25" customHeight="1">
      <c r="A7" s="325" t="s">
        <v>904</v>
      </c>
      <c r="B7" s="320">
        <v>397.70923145917789</v>
      </c>
      <c r="C7" s="321">
        <v>5.7518642497343961</v>
      </c>
    </row>
    <row r="8" spans="1:3" s="205" customFormat="1" ht="14.25" customHeight="1">
      <c r="A8" s="325" t="s">
        <v>50</v>
      </c>
      <c r="B8" s="320">
        <v>383.18671249999954</v>
      </c>
      <c r="C8" s="321">
        <v>5.5418325204961425</v>
      </c>
    </row>
    <row r="9" spans="1:3" s="205" customFormat="1" ht="14.25" customHeight="1">
      <c r="A9" s="326" t="s">
        <v>915</v>
      </c>
      <c r="B9" s="320">
        <v>373.76931249999876</v>
      </c>
      <c r="C9" s="321">
        <v>5.405633503473795</v>
      </c>
    </row>
    <row r="10" spans="1:3" s="205" customFormat="1" ht="14.25" customHeight="1">
      <c r="A10" s="326" t="s">
        <v>982</v>
      </c>
      <c r="B10" s="320">
        <v>366.34570000000087</v>
      </c>
      <c r="C10" s="321">
        <v>5.2982696105464013</v>
      </c>
    </row>
    <row r="11" spans="1:3" s="205" customFormat="1" ht="14.25" customHeight="1">
      <c r="A11" s="325" t="s">
        <v>895</v>
      </c>
      <c r="B11" s="320">
        <v>334.82289500000024</v>
      </c>
      <c r="C11" s="321">
        <v>4.8423714799809741</v>
      </c>
    </row>
    <row r="12" spans="1:3" s="205" customFormat="1" ht="14.25" customHeight="1">
      <c r="A12" s="325" t="s">
        <v>492</v>
      </c>
      <c r="B12" s="320">
        <v>268.13384279999957</v>
      </c>
      <c r="C12" s="321">
        <v>3.8778819865123584</v>
      </c>
    </row>
    <row r="13" spans="1:3" s="205" customFormat="1" ht="14.25" customHeight="1">
      <c r="A13" s="325" t="s">
        <v>985</v>
      </c>
      <c r="B13" s="320">
        <v>265.80660602519646</v>
      </c>
      <c r="C13" s="321">
        <v>3.8442243569005314</v>
      </c>
    </row>
    <row r="14" spans="1:3" s="205" customFormat="1" ht="14.25" customHeight="1">
      <c r="A14" s="326" t="s">
        <v>899</v>
      </c>
      <c r="B14" s="320">
        <v>245.01150249999918</v>
      </c>
      <c r="C14" s="321">
        <v>3.5434754602826137</v>
      </c>
    </row>
    <row r="15" spans="1:3" s="205" customFormat="1" ht="14.25" customHeight="1">
      <c r="A15" s="326" t="s">
        <v>943</v>
      </c>
      <c r="B15" s="320">
        <v>243.70228999999782</v>
      </c>
      <c r="C15" s="321">
        <v>3.5245409926404259</v>
      </c>
    </row>
    <row r="16" spans="1:3" s="205" customFormat="1" ht="14.25" customHeight="1">
      <c r="A16" s="326" t="s">
        <v>893</v>
      </c>
      <c r="B16" s="320">
        <v>140.79405499999987</v>
      </c>
      <c r="C16" s="321">
        <v>2.0362320697420393</v>
      </c>
    </row>
    <row r="17" spans="1:3" s="205" customFormat="1" ht="14.25" customHeight="1">
      <c r="A17" s="326" t="s">
        <v>911</v>
      </c>
      <c r="B17" s="320">
        <v>127.46794500000001</v>
      </c>
      <c r="C17" s="321">
        <v>1.843503388499711</v>
      </c>
    </row>
    <row r="18" spans="1:3" s="205" customFormat="1" ht="14.25" customHeight="1">
      <c r="A18" s="326" t="s">
        <v>1750</v>
      </c>
      <c r="B18" s="320">
        <v>118.09753999999997</v>
      </c>
      <c r="C18" s="321">
        <v>1.707984036013761</v>
      </c>
    </row>
    <row r="19" spans="1:3" s="205" customFormat="1" ht="14.25" customHeight="1">
      <c r="A19" s="326" t="s">
        <v>1030</v>
      </c>
      <c r="B19" s="320">
        <v>78.999724478824362</v>
      </c>
      <c r="C19" s="321">
        <v>1.1425324207372785</v>
      </c>
    </row>
    <row r="20" spans="1:3" s="205" customFormat="1" ht="14.25" customHeight="1">
      <c r="A20" s="326" t="s">
        <v>1028</v>
      </c>
      <c r="B20" s="320">
        <v>48.56465</v>
      </c>
      <c r="C20" s="321">
        <v>0.70236557776390363</v>
      </c>
    </row>
    <row r="21" spans="1:3" s="205" customFormat="1" ht="14.25" customHeight="1">
      <c r="A21" s="326" t="s">
        <v>1751</v>
      </c>
      <c r="B21" s="320">
        <v>46.938465000000008</v>
      </c>
      <c r="C21" s="321">
        <v>0.67884689973212553</v>
      </c>
    </row>
    <row r="22" spans="1:3" s="205" customFormat="1" ht="14.25" customHeight="1">
      <c r="A22" s="326" t="s">
        <v>933</v>
      </c>
      <c r="B22" s="320">
        <v>45.258237499999993</v>
      </c>
      <c r="C22" s="321">
        <v>0.65454663279285374</v>
      </c>
    </row>
    <row r="23" spans="1:3" s="205" customFormat="1" ht="14.25" customHeight="1">
      <c r="A23" s="326" t="s">
        <v>950</v>
      </c>
      <c r="B23" s="320">
        <v>37.826885000000019</v>
      </c>
      <c r="C23" s="321">
        <v>0.54707080022266719</v>
      </c>
    </row>
    <row r="24" spans="1:3" s="205" customFormat="1" ht="24" customHeight="1">
      <c r="A24" s="326" t="s">
        <v>1713</v>
      </c>
      <c r="B24" s="320">
        <v>36.982362500000001</v>
      </c>
      <c r="C24" s="321">
        <v>0.53485690526723906</v>
      </c>
    </row>
    <row r="25" spans="1:3" s="205" customFormat="1" ht="14.25" customHeight="1">
      <c r="A25" s="326" t="s">
        <v>897</v>
      </c>
      <c r="B25" s="320">
        <v>35.693384999999672</v>
      </c>
      <c r="C25" s="321">
        <v>0.51621508603221111</v>
      </c>
    </row>
    <row r="26" spans="1:3" s="205" customFormat="1" ht="23.25" customHeight="1">
      <c r="A26" s="326" t="s">
        <v>1335</v>
      </c>
      <c r="B26" s="320">
        <v>33.389024999999997</v>
      </c>
      <c r="C26" s="321">
        <v>0.48288831145902256</v>
      </c>
    </row>
    <row r="27" spans="1:3" s="205" customFormat="1" ht="23.25" customHeight="1">
      <c r="A27" s="326" t="s">
        <v>958</v>
      </c>
      <c r="B27" s="320">
        <v>27.153334999999988</v>
      </c>
      <c r="C27" s="321">
        <v>0.39270473122923399</v>
      </c>
    </row>
    <row r="28" spans="1:3" s="205" customFormat="1" ht="27" customHeight="1">
      <c r="A28" s="326" t="s">
        <v>925</v>
      </c>
      <c r="B28" s="320">
        <v>25.767619999999972</v>
      </c>
      <c r="C28" s="321">
        <v>0.3726638472407543</v>
      </c>
    </row>
    <row r="29" spans="1:3" s="205" customFormat="1" ht="14.25" customHeight="1">
      <c r="A29" s="326" t="s">
        <v>983</v>
      </c>
      <c r="B29" s="320">
        <v>13.088457499999999</v>
      </c>
      <c r="C29" s="321">
        <v>0.18929163525374518</v>
      </c>
    </row>
    <row r="30" spans="1:3" s="205" customFormat="1" ht="21.75" customHeight="1">
      <c r="A30" s="326" t="s">
        <v>1627</v>
      </c>
      <c r="B30" s="320">
        <v>12.46512000000001</v>
      </c>
      <c r="C30" s="321">
        <v>0.18027662529630908</v>
      </c>
    </row>
    <row r="31" spans="1:3" s="205" customFormat="1" ht="14.25" customHeight="1">
      <c r="A31" s="326" t="s">
        <v>978</v>
      </c>
      <c r="B31" s="320">
        <v>11.7425</v>
      </c>
      <c r="C31" s="321">
        <v>0.16982574355817734</v>
      </c>
    </row>
    <row r="32" spans="1:3" s="205" customFormat="1" ht="14.25" customHeight="1">
      <c r="A32" s="326" t="s">
        <v>909</v>
      </c>
      <c r="B32" s="320">
        <v>10.972</v>
      </c>
      <c r="C32" s="321">
        <v>0.15868239798342107</v>
      </c>
    </row>
    <row r="33" spans="1:3" s="205" customFormat="1" ht="26.25" customHeight="1">
      <c r="A33" s="326" t="s">
        <v>936</v>
      </c>
      <c r="B33" s="320">
        <v>9.5625000000000604</v>
      </c>
      <c r="C33" s="321">
        <v>0.13829752376198265</v>
      </c>
    </row>
    <row r="34" spans="1:3" s="205" customFormat="1" ht="14.25" customHeight="1">
      <c r="A34" s="326" t="s">
        <v>976</v>
      </c>
      <c r="B34" s="320">
        <v>9.365332500000056</v>
      </c>
      <c r="C34" s="321">
        <v>0.13544599152497963</v>
      </c>
    </row>
    <row r="35" spans="1:3" s="205" customFormat="1" ht="14.25" customHeight="1">
      <c r="A35" s="326" t="s">
        <v>1628</v>
      </c>
      <c r="B35" s="320">
        <v>4.7574525000000003</v>
      </c>
      <c r="C35" s="321">
        <v>6.8804590866954216E-2</v>
      </c>
    </row>
    <row r="36" spans="1:3" s="205" customFormat="1" ht="14.25" customHeight="1">
      <c r="A36" s="326" t="s">
        <v>898</v>
      </c>
      <c r="B36" s="320">
        <v>3.2809999999999793</v>
      </c>
      <c r="C36" s="321">
        <v>4.7451417041888558E-2</v>
      </c>
    </row>
    <row r="37" spans="1:3" s="205" customFormat="1" ht="14.25" customHeight="1">
      <c r="A37" s="326" t="s">
        <v>1027</v>
      </c>
      <c r="B37" s="320">
        <v>2.7096499999999999</v>
      </c>
      <c r="C37" s="321">
        <v>3.9188275582918056E-2</v>
      </c>
    </row>
    <row r="38" spans="1:3" s="205" customFormat="1" ht="14.25" customHeight="1">
      <c r="A38" s="326" t="s">
        <v>968</v>
      </c>
      <c r="B38" s="320">
        <v>2.6158500000000018</v>
      </c>
      <c r="C38" s="321">
        <v>3.7831694382512972E-2</v>
      </c>
    </row>
    <row r="39" spans="1:3" s="205" customFormat="1" ht="14.25" customHeight="1">
      <c r="A39" s="326" t="s">
        <v>907</v>
      </c>
      <c r="B39" s="320">
        <v>1.9890000000000001</v>
      </c>
      <c r="C39" s="321">
        <v>2.8765884942492211E-2</v>
      </c>
    </row>
    <row r="40" spans="1:3" s="205" customFormat="1" ht="14.25" customHeight="1">
      <c r="A40" s="326" t="s">
        <v>1002</v>
      </c>
      <c r="B40" s="320">
        <v>1.9359999999999999</v>
      </c>
      <c r="C40" s="321">
        <v>2.7999373176804884E-2</v>
      </c>
    </row>
    <row r="41" spans="1:3" s="205" customFormat="1" ht="14.25" customHeight="1">
      <c r="A41" s="326" t="s">
        <v>1452</v>
      </c>
      <c r="B41" s="320">
        <v>1.43832</v>
      </c>
      <c r="C41" s="321">
        <v>2.0801683072139462E-2</v>
      </c>
    </row>
    <row r="42" spans="1:3" s="205" customFormat="1" ht="14.25" customHeight="1">
      <c r="A42" s="326" t="s">
        <v>948</v>
      </c>
      <c r="B42" s="320">
        <v>1.2250000000000001</v>
      </c>
      <c r="C42" s="321">
        <v>1.7716545527678713E-2</v>
      </c>
    </row>
    <row r="43" spans="1:3" s="205" customFormat="1" ht="14.25" customHeight="1">
      <c r="A43" s="326" t="s">
        <v>903</v>
      </c>
      <c r="B43" s="320">
        <v>0.94</v>
      </c>
      <c r="C43" s="321">
        <v>1.3594736976341214E-2</v>
      </c>
    </row>
    <row r="44" spans="1:3" s="205" customFormat="1" ht="14.25" customHeight="1">
      <c r="A44" s="326" t="s">
        <v>1752</v>
      </c>
      <c r="B44" s="320">
        <v>0.30264000000000035</v>
      </c>
      <c r="C44" s="324">
        <v>4.3769268069360741E-3</v>
      </c>
    </row>
    <row r="45" spans="1:3" s="205" customFormat="1" ht="14.25" customHeight="1">
      <c r="A45" s="326" t="s">
        <v>1753</v>
      </c>
      <c r="B45" s="320">
        <v>0.25168000000000063</v>
      </c>
      <c r="C45" s="324">
        <v>3.6399185129846437E-3</v>
      </c>
    </row>
    <row r="46" spans="1:3" s="205" customFormat="1" ht="14.25" customHeight="1">
      <c r="A46" s="326" t="s">
        <v>1754</v>
      </c>
      <c r="B46" s="320">
        <v>0.10527999999999955</v>
      </c>
      <c r="C46" s="324">
        <v>1.5226105413502096E-3</v>
      </c>
    </row>
    <row r="47" spans="1:3" s="205" customFormat="1" ht="14.25" customHeight="1">
      <c r="A47" s="326" t="s">
        <v>1755</v>
      </c>
      <c r="B47" s="320">
        <v>9.7439999999999638E-2</v>
      </c>
      <c r="C47" s="324">
        <v>1.4092246499730671E-3</v>
      </c>
    </row>
    <row r="48" spans="1:3" s="205" customFormat="1" ht="14.25" customHeight="1">
      <c r="A48" s="326" t="s">
        <v>1756</v>
      </c>
      <c r="B48" s="320">
        <v>6.2399999999999706E-2</v>
      </c>
      <c r="C48" s="324">
        <v>9.0245913545073178E-4</v>
      </c>
    </row>
    <row r="49" spans="1:3" s="205" customFormat="1" ht="14.25" customHeight="1">
      <c r="A49" s="326" t="s">
        <v>1757</v>
      </c>
      <c r="B49" s="320">
        <v>5.8479999999999747E-2</v>
      </c>
      <c r="C49" s="324">
        <v>8.4576618976216038E-4</v>
      </c>
    </row>
    <row r="50" spans="1:3" s="205" customFormat="1" ht="14.25" customHeight="1">
      <c r="A50" s="326" t="s">
        <v>1758</v>
      </c>
      <c r="B50" s="320">
        <v>5.6159999999999786E-2</v>
      </c>
      <c r="C50" s="324">
        <v>8.1221322190565932E-4</v>
      </c>
    </row>
    <row r="51" spans="1:3" s="205" customFormat="1" ht="14.25" customHeight="1">
      <c r="A51" s="326" t="s">
        <v>1759</v>
      </c>
      <c r="B51" s="320">
        <v>4.7600000000000094E-2</v>
      </c>
      <c r="C51" s="324">
        <v>6.884143405040884E-4</v>
      </c>
    </row>
    <row r="52" spans="1:3" s="205" customFormat="1">
      <c r="A52" s="326" t="s">
        <v>1760</v>
      </c>
      <c r="B52" s="320">
        <v>3.8960000000000036E-2</v>
      </c>
      <c r="C52" s="324">
        <v>5.6345846021090874E-4</v>
      </c>
    </row>
    <row r="53" spans="1:3" s="205" customFormat="1" ht="14.25" customHeight="1">
      <c r="A53" s="326" t="s">
        <v>1761</v>
      </c>
      <c r="B53" s="320">
        <v>3.744000000000005E-2</v>
      </c>
      <c r="C53" s="324">
        <v>5.4147548127044236E-4</v>
      </c>
    </row>
    <row r="54" spans="1:3" s="205" customFormat="1" ht="14.25" customHeight="1">
      <c r="A54" s="325" t="s">
        <v>1762</v>
      </c>
      <c r="B54" s="320">
        <v>3.744000000000005E-2</v>
      </c>
      <c r="C54" s="324">
        <v>5.4147548127044236E-4</v>
      </c>
    </row>
    <row r="55" spans="1:3" s="205" customFormat="1" ht="21" customHeight="1">
      <c r="A55" s="392" t="s">
        <v>164</v>
      </c>
      <c r="B55" s="393">
        <v>6914.4405047031996</v>
      </c>
      <c r="C55" s="393">
        <v>99.999999999999957</v>
      </c>
    </row>
    <row r="56" spans="1:3" ht="25.5">
      <c r="A56" s="395" t="s">
        <v>463</v>
      </c>
      <c r="B56" s="393">
        <v>3541.5447113991827</v>
      </c>
      <c r="C56" s="393">
        <v>51.219541320663986</v>
      </c>
    </row>
    <row r="57" spans="1:3" s="36" customFormat="1">
      <c r="A57" s="531" t="s">
        <v>159</v>
      </c>
      <c r="B57" s="532"/>
      <c r="C57" s="421">
        <v>7.5133185400865651E-2</v>
      </c>
    </row>
    <row r="58" spans="1:3">
      <c r="C58" s="209"/>
    </row>
  </sheetData>
  <mergeCells count="2">
    <mergeCell ref="A1:C1"/>
    <mergeCell ref="A57:B57"/>
  </mergeCells>
  <pageMargins left="0.7" right="0.7" top="0.75" bottom="0.75" header="0.3" footer="0.3"/>
  <pageSetup paperSize="9" orientation="portrait" horizont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7030A0"/>
  </sheetPr>
  <dimension ref="A1:C209"/>
  <sheetViews>
    <sheetView view="pageBreakPreview" zoomScaleNormal="70" zoomScaleSheetLayoutView="100" workbookViewId="0">
      <selection activeCell="F25" sqref="F25"/>
    </sheetView>
  </sheetViews>
  <sheetFormatPr defaultRowHeight="12.75"/>
  <cols>
    <col min="1" max="1" width="31.85546875" style="38" customWidth="1"/>
    <col min="2" max="2" width="21.5703125" style="39" customWidth="1"/>
    <col min="3" max="3" width="27" style="36" customWidth="1"/>
    <col min="4" max="242" width="9.140625" style="36"/>
    <col min="243" max="243" width="34.85546875" style="36" customWidth="1"/>
    <col min="244" max="244" width="21.42578125" style="36" customWidth="1"/>
    <col min="245" max="245" width="30.28515625" style="36" customWidth="1"/>
    <col min="246" max="498" width="9.140625" style="36"/>
    <col min="499" max="499" width="34.85546875" style="36" customWidth="1"/>
    <col min="500" max="500" width="21.42578125" style="36" customWidth="1"/>
    <col min="501" max="501" width="30.28515625" style="36" customWidth="1"/>
    <col min="502" max="754" width="9.140625" style="36"/>
    <col min="755" max="755" width="34.85546875" style="36" customWidth="1"/>
    <col min="756" max="756" width="21.42578125" style="36" customWidth="1"/>
    <col min="757" max="757" width="30.28515625" style="36" customWidth="1"/>
    <col min="758" max="1010" width="9.140625" style="36"/>
    <col min="1011" max="1011" width="34.85546875" style="36" customWidth="1"/>
    <col min="1012" max="1012" width="21.42578125" style="36" customWidth="1"/>
    <col min="1013" max="1013" width="30.28515625" style="36" customWidth="1"/>
    <col min="1014" max="1266" width="9.140625" style="36"/>
    <col min="1267" max="1267" width="34.85546875" style="36" customWidth="1"/>
    <col min="1268" max="1268" width="21.42578125" style="36" customWidth="1"/>
    <col min="1269" max="1269" width="30.28515625" style="36" customWidth="1"/>
    <col min="1270" max="1522" width="9.140625" style="36"/>
    <col min="1523" max="1523" width="34.85546875" style="36" customWidth="1"/>
    <col min="1524" max="1524" width="21.42578125" style="36" customWidth="1"/>
    <col min="1525" max="1525" width="30.28515625" style="36" customWidth="1"/>
    <col min="1526" max="1778" width="9.140625" style="36"/>
    <col min="1779" max="1779" width="34.85546875" style="36" customWidth="1"/>
    <col min="1780" max="1780" width="21.42578125" style="36" customWidth="1"/>
    <col min="1781" max="1781" width="30.28515625" style="36" customWidth="1"/>
    <col min="1782" max="2034" width="9.140625" style="36"/>
    <col min="2035" max="2035" width="34.85546875" style="36" customWidth="1"/>
    <col min="2036" max="2036" width="21.42578125" style="36" customWidth="1"/>
    <col min="2037" max="2037" width="30.28515625" style="36" customWidth="1"/>
    <col min="2038" max="2290" width="9.140625" style="36"/>
    <col min="2291" max="2291" width="34.85546875" style="36" customWidth="1"/>
    <col min="2292" max="2292" width="21.42578125" style="36" customWidth="1"/>
    <col min="2293" max="2293" width="30.28515625" style="36" customWidth="1"/>
    <col min="2294" max="2546" width="9.140625" style="36"/>
    <col min="2547" max="2547" width="34.85546875" style="36" customWidth="1"/>
    <col min="2548" max="2548" width="21.42578125" style="36" customWidth="1"/>
    <col min="2549" max="2549" width="30.28515625" style="36" customWidth="1"/>
    <col min="2550" max="2802" width="9.140625" style="36"/>
    <col min="2803" max="2803" width="34.85546875" style="36" customWidth="1"/>
    <col min="2804" max="2804" width="21.42578125" style="36" customWidth="1"/>
    <col min="2805" max="2805" width="30.28515625" style="36" customWidth="1"/>
    <col min="2806" max="3058" width="9.140625" style="36"/>
    <col min="3059" max="3059" width="34.85546875" style="36" customWidth="1"/>
    <col min="3060" max="3060" width="21.42578125" style="36" customWidth="1"/>
    <col min="3061" max="3061" width="30.28515625" style="36" customWidth="1"/>
    <col min="3062" max="3314" width="9.140625" style="36"/>
    <col min="3315" max="3315" width="34.85546875" style="36" customWidth="1"/>
    <col min="3316" max="3316" width="21.42578125" style="36" customWidth="1"/>
    <col min="3317" max="3317" width="30.28515625" style="36" customWidth="1"/>
    <col min="3318" max="3570" width="9.140625" style="36"/>
    <col min="3571" max="3571" width="34.85546875" style="36" customWidth="1"/>
    <col min="3572" max="3572" width="21.42578125" style="36" customWidth="1"/>
    <col min="3573" max="3573" width="30.28515625" style="36" customWidth="1"/>
    <col min="3574" max="3826" width="9.140625" style="36"/>
    <col min="3827" max="3827" width="34.85546875" style="36" customWidth="1"/>
    <col min="3828" max="3828" width="21.42578125" style="36" customWidth="1"/>
    <col min="3829" max="3829" width="30.28515625" style="36" customWidth="1"/>
    <col min="3830" max="4082" width="9.140625" style="36"/>
    <col min="4083" max="4083" width="34.85546875" style="36" customWidth="1"/>
    <col min="4084" max="4084" width="21.42578125" style="36" customWidth="1"/>
    <col min="4085" max="4085" width="30.28515625" style="36" customWidth="1"/>
    <col min="4086" max="4338" width="9.140625" style="36"/>
    <col min="4339" max="4339" width="34.85546875" style="36" customWidth="1"/>
    <col min="4340" max="4340" width="21.42578125" style="36" customWidth="1"/>
    <col min="4341" max="4341" width="30.28515625" style="36" customWidth="1"/>
    <col min="4342" max="4594" width="9.140625" style="36"/>
    <col min="4595" max="4595" width="34.85546875" style="36" customWidth="1"/>
    <col min="4596" max="4596" width="21.42578125" style="36" customWidth="1"/>
    <col min="4597" max="4597" width="30.28515625" style="36" customWidth="1"/>
    <col min="4598" max="4850" width="9.140625" style="36"/>
    <col min="4851" max="4851" width="34.85546875" style="36" customWidth="1"/>
    <col min="4852" max="4852" width="21.42578125" style="36" customWidth="1"/>
    <col min="4853" max="4853" width="30.28515625" style="36" customWidth="1"/>
    <col min="4854" max="5106" width="9.140625" style="36"/>
    <col min="5107" max="5107" width="34.85546875" style="36" customWidth="1"/>
    <col min="5108" max="5108" width="21.42578125" style="36" customWidth="1"/>
    <col min="5109" max="5109" width="30.28515625" style="36" customWidth="1"/>
    <col min="5110" max="5362" width="9.140625" style="36"/>
    <col min="5363" max="5363" width="34.85546875" style="36" customWidth="1"/>
    <col min="5364" max="5364" width="21.42578125" style="36" customWidth="1"/>
    <col min="5365" max="5365" width="30.28515625" style="36" customWidth="1"/>
    <col min="5366" max="5618" width="9.140625" style="36"/>
    <col min="5619" max="5619" width="34.85546875" style="36" customWidth="1"/>
    <col min="5620" max="5620" width="21.42578125" style="36" customWidth="1"/>
    <col min="5621" max="5621" width="30.28515625" style="36" customWidth="1"/>
    <col min="5622" max="5874" width="9.140625" style="36"/>
    <col min="5875" max="5875" width="34.85546875" style="36" customWidth="1"/>
    <col min="5876" max="5876" width="21.42578125" style="36" customWidth="1"/>
    <col min="5877" max="5877" width="30.28515625" style="36" customWidth="1"/>
    <col min="5878" max="6130" width="9.140625" style="36"/>
    <col min="6131" max="6131" width="34.85546875" style="36" customWidth="1"/>
    <col min="6132" max="6132" width="21.42578125" style="36" customWidth="1"/>
    <col min="6133" max="6133" width="30.28515625" style="36" customWidth="1"/>
    <col min="6134" max="6386" width="9.140625" style="36"/>
    <col min="6387" max="6387" width="34.85546875" style="36" customWidth="1"/>
    <col min="6388" max="6388" width="21.42578125" style="36" customWidth="1"/>
    <col min="6389" max="6389" width="30.28515625" style="36" customWidth="1"/>
    <col min="6390" max="6642" width="9.140625" style="36"/>
    <col min="6643" max="6643" width="34.85546875" style="36" customWidth="1"/>
    <col min="6644" max="6644" width="21.42578125" style="36" customWidth="1"/>
    <col min="6645" max="6645" width="30.28515625" style="36" customWidth="1"/>
    <col min="6646" max="6898" width="9.140625" style="36"/>
    <col min="6899" max="6899" width="34.85546875" style="36" customWidth="1"/>
    <col min="6900" max="6900" width="21.42578125" style="36" customWidth="1"/>
    <col min="6901" max="6901" width="30.28515625" style="36" customWidth="1"/>
    <col min="6902" max="7154" width="9.140625" style="36"/>
    <col min="7155" max="7155" width="34.85546875" style="36" customWidth="1"/>
    <col min="7156" max="7156" width="21.42578125" style="36" customWidth="1"/>
    <col min="7157" max="7157" width="30.28515625" style="36" customWidth="1"/>
    <col min="7158" max="7410" width="9.140625" style="36"/>
    <col min="7411" max="7411" width="34.85546875" style="36" customWidth="1"/>
    <col min="7412" max="7412" width="21.42578125" style="36" customWidth="1"/>
    <col min="7413" max="7413" width="30.28515625" style="36" customWidth="1"/>
    <col min="7414" max="7666" width="9.140625" style="36"/>
    <col min="7667" max="7667" width="34.85546875" style="36" customWidth="1"/>
    <col min="7668" max="7668" width="21.42578125" style="36" customWidth="1"/>
    <col min="7669" max="7669" width="30.28515625" style="36" customWidth="1"/>
    <col min="7670" max="7922" width="9.140625" style="36"/>
    <col min="7923" max="7923" width="34.85546875" style="36" customWidth="1"/>
    <col min="7924" max="7924" width="21.42578125" style="36" customWidth="1"/>
    <col min="7925" max="7925" width="30.28515625" style="36" customWidth="1"/>
    <col min="7926" max="8178" width="9.140625" style="36"/>
    <col min="8179" max="8179" width="34.85546875" style="36" customWidth="1"/>
    <col min="8180" max="8180" width="21.42578125" style="36" customWidth="1"/>
    <col min="8181" max="8181" width="30.28515625" style="36" customWidth="1"/>
    <col min="8182" max="8434" width="9.140625" style="36"/>
    <col min="8435" max="8435" width="34.85546875" style="36" customWidth="1"/>
    <col min="8436" max="8436" width="21.42578125" style="36" customWidth="1"/>
    <col min="8437" max="8437" width="30.28515625" style="36" customWidth="1"/>
    <col min="8438" max="8690" width="9.140625" style="36"/>
    <col min="8691" max="8691" width="34.85546875" style="36" customWidth="1"/>
    <col min="8692" max="8692" width="21.42578125" style="36" customWidth="1"/>
    <col min="8693" max="8693" width="30.28515625" style="36" customWidth="1"/>
    <col min="8694" max="8946" width="9.140625" style="36"/>
    <col min="8947" max="8947" width="34.85546875" style="36" customWidth="1"/>
    <col min="8948" max="8948" width="21.42578125" style="36" customWidth="1"/>
    <col min="8949" max="8949" width="30.28515625" style="36" customWidth="1"/>
    <col min="8950" max="9202" width="9.140625" style="36"/>
    <col min="9203" max="9203" width="34.85546875" style="36" customWidth="1"/>
    <col min="9204" max="9204" width="21.42578125" style="36" customWidth="1"/>
    <col min="9205" max="9205" width="30.28515625" style="36" customWidth="1"/>
    <col min="9206" max="9458" width="9.140625" style="36"/>
    <col min="9459" max="9459" width="34.85546875" style="36" customWidth="1"/>
    <col min="9460" max="9460" width="21.42578125" style="36" customWidth="1"/>
    <col min="9461" max="9461" width="30.28515625" style="36" customWidth="1"/>
    <col min="9462" max="9714" width="9.140625" style="36"/>
    <col min="9715" max="9715" width="34.85546875" style="36" customWidth="1"/>
    <col min="9716" max="9716" width="21.42578125" style="36" customWidth="1"/>
    <col min="9717" max="9717" width="30.28515625" style="36" customWidth="1"/>
    <col min="9718" max="9970" width="9.140625" style="36"/>
    <col min="9971" max="9971" width="34.85546875" style="36" customWidth="1"/>
    <col min="9972" max="9972" width="21.42578125" style="36" customWidth="1"/>
    <col min="9973" max="9973" width="30.28515625" style="36" customWidth="1"/>
    <col min="9974" max="10226" width="9.140625" style="36"/>
    <col min="10227" max="10227" width="34.85546875" style="36" customWidth="1"/>
    <col min="10228" max="10228" width="21.42578125" style="36" customWidth="1"/>
    <col min="10229" max="10229" width="30.28515625" style="36" customWidth="1"/>
    <col min="10230" max="10482" width="9.140625" style="36"/>
    <col min="10483" max="10483" width="34.85546875" style="36" customWidth="1"/>
    <col min="10484" max="10484" width="21.42578125" style="36" customWidth="1"/>
    <col min="10485" max="10485" width="30.28515625" style="36" customWidth="1"/>
    <col min="10486" max="10738" width="9.140625" style="36"/>
    <col min="10739" max="10739" width="34.85546875" style="36" customWidth="1"/>
    <col min="10740" max="10740" width="21.42578125" style="36" customWidth="1"/>
    <col min="10741" max="10741" width="30.28515625" style="36" customWidth="1"/>
    <col min="10742" max="10994" width="9.140625" style="36"/>
    <col min="10995" max="10995" width="34.85546875" style="36" customWidth="1"/>
    <col min="10996" max="10996" width="21.42578125" style="36" customWidth="1"/>
    <col min="10997" max="10997" width="30.28515625" style="36" customWidth="1"/>
    <col min="10998" max="11250" width="9.140625" style="36"/>
    <col min="11251" max="11251" width="34.85546875" style="36" customWidth="1"/>
    <col min="11252" max="11252" width="21.42578125" style="36" customWidth="1"/>
    <col min="11253" max="11253" width="30.28515625" style="36" customWidth="1"/>
    <col min="11254" max="11506" width="9.140625" style="36"/>
    <col min="11507" max="11507" width="34.85546875" style="36" customWidth="1"/>
    <col min="11508" max="11508" width="21.42578125" style="36" customWidth="1"/>
    <col min="11509" max="11509" width="30.28515625" style="36" customWidth="1"/>
    <col min="11510" max="11762" width="9.140625" style="36"/>
    <col min="11763" max="11763" width="34.85546875" style="36" customWidth="1"/>
    <col min="11764" max="11764" width="21.42578125" style="36" customWidth="1"/>
    <col min="11765" max="11765" width="30.28515625" style="36" customWidth="1"/>
    <col min="11766" max="12018" width="9.140625" style="36"/>
    <col min="12019" max="12019" width="34.85546875" style="36" customWidth="1"/>
    <col min="12020" max="12020" width="21.42578125" style="36" customWidth="1"/>
    <col min="12021" max="12021" width="30.28515625" style="36" customWidth="1"/>
    <col min="12022" max="12274" width="9.140625" style="36"/>
    <col min="12275" max="12275" width="34.85546875" style="36" customWidth="1"/>
    <col min="12276" max="12276" width="21.42578125" style="36" customWidth="1"/>
    <col min="12277" max="12277" width="30.28515625" style="36" customWidth="1"/>
    <col min="12278" max="12530" width="9.140625" style="36"/>
    <col min="12531" max="12531" width="34.85546875" style="36" customWidth="1"/>
    <col min="12532" max="12532" width="21.42578125" style="36" customWidth="1"/>
    <col min="12533" max="12533" width="30.28515625" style="36" customWidth="1"/>
    <col min="12534" max="12786" width="9.140625" style="36"/>
    <col min="12787" max="12787" width="34.85546875" style="36" customWidth="1"/>
    <col min="12788" max="12788" width="21.42578125" style="36" customWidth="1"/>
    <col min="12789" max="12789" width="30.28515625" style="36" customWidth="1"/>
    <col min="12790" max="13042" width="9.140625" style="36"/>
    <col min="13043" max="13043" width="34.85546875" style="36" customWidth="1"/>
    <col min="13044" max="13044" width="21.42578125" style="36" customWidth="1"/>
    <col min="13045" max="13045" width="30.28515625" style="36" customWidth="1"/>
    <col min="13046" max="13298" width="9.140625" style="36"/>
    <col min="13299" max="13299" width="34.85546875" style="36" customWidth="1"/>
    <col min="13300" max="13300" width="21.42578125" style="36" customWidth="1"/>
    <col min="13301" max="13301" width="30.28515625" style="36" customWidth="1"/>
    <col min="13302" max="13554" width="9.140625" style="36"/>
    <col min="13555" max="13555" width="34.85546875" style="36" customWidth="1"/>
    <col min="13556" max="13556" width="21.42578125" style="36" customWidth="1"/>
    <col min="13557" max="13557" width="30.28515625" style="36" customWidth="1"/>
    <col min="13558" max="13810" width="9.140625" style="36"/>
    <col min="13811" max="13811" width="34.85546875" style="36" customWidth="1"/>
    <col min="13812" max="13812" width="21.42578125" style="36" customWidth="1"/>
    <col min="13813" max="13813" width="30.28515625" style="36" customWidth="1"/>
    <col min="13814" max="14066" width="9.140625" style="36"/>
    <col min="14067" max="14067" width="34.85546875" style="36" customWidth="1"/>
    <col min="14068" max="14068" width="21.42578125" style="36" customWidth="1"/>
    <col min="14069" max="14069" width="30.28515625" style="36" customWidth="1"/>
    <col min="14070" max="14322" width="9.140625" style="36"/>
    <col min="14323" max="14323" width="34.85546875" style="36" customWidth="1"/>
    <col min="14324" max="14324" width="21.42578125" style="36" customWidth="1"/>
    <col min="14325" max="14325" width="30.28515625" style="36" customWidth="1"/>
    <col min="14326" max="14578" width="9.140625" style="36"/>
    <col min="14579" max="14579" width="34.85546875" style="36" customWidth="1"/>
    <col min="14580" max="14580" width="21.42578125" style="36" customWidth="1"/>
    <col min="14581" max="14581" width="30.28515625" style="36" customWidth="1"/>
    <col min="14582" max="14834" width="9.140625" style="36"/>
    <col min="14835" max="14835" width="34.85546875" style="36" customWidth="1"/>
    <col min="14836" max="14836" width="21.42578125" style="36" customWidth="1"/>
    <col min="14837" max="14837" width="30.28515625" style="36" customWidth="1"/>
    <col min="14838" max="15090" width="9.140625" style="36"/>
    <col min="15091" max="15091" width="34.85546875" style="36" customWidth="1"/>
    <col min="15092" max="15092" width="21.42578125" style="36" customWidth="1"/>
    <col min="15093" max="15093" width="30.28515625" style="36" customWidth="1"/>
    <col min="15094" max="15346" width="9.140625" style="36"/>
    <col min="15347" max="15347" width="34.85546875" style="36" customWidth="1"/>
    <col min="15348" max="15348" width="21.42578125" style="36" customWidth="1"/>
    <col min="15349" max="15349" width="30.28515625" style="36" customWidth="1"/>
    <col min="15350" max="15602" width="9.140625" style="36"/>
    <col min="15603" max="15603" width="34.85546875" style="36" customWidth="1"/>
    <col min="15604" max="15604" width="21.42578125" style="36" customWidth="1"/>
    <col min="15605" max="15605" width="30.28515625" style="36" customWidth="1"/>
    <col min="15606" max="15858" width="9.140625" style="36"/>
    <col min="15859" max="15859" width="34.85546875" style="36" customWidth="1"/>
    <col min="15860" max="15860" width="21.42578125" style="36" customWidth="1"/>
    <col min="15861" max="15861" width="30.28515625" style="36" customWidth="1"/>
    <col min="15862" max="16114" width="9.140625" style="36"/>
    <col min="16115" max="16115" width="34.85546875" style="36" customWidth="1"/>
    <col min="16116" max="16116" width="21.42578125" style="36" customWidth="1"/>
    <col min="16117" max="16117" width="30.28515625" style="36" customWidth="1"/>
    <col min="16118" max="16384" width="9.140625" style="36"/>
  </cols>
  <sheetData>
    <row r="1" spans="1:3" ht="33.75" customHeight="1">
      <c r="A1" s="536" t="s">
        <v>1765</v>
      </c>
      <c r="B1" s="536"/>
      <c r="C1" s="536"/>
    </row>
    <row r="2" spans="1:3" ht="18" customHeight="1">
      <c r="A2" s="390" t="s">
        <v>471</v>
      </c>
      <c r="B2" s="391" t="s">
        <v>1327</v>
      </c>
      <c r="C2" s="391" t="s">
        <v>179</v>
      </c>
    </row>
    <row r="3" spans="1:3">
      <c r="A3" s="326" t="s">
        <v>895</v>
      </c>
      <c r="B3" s="320">
        <v>506.29819250000003</v>
      </c>
      <c r="C3" s="321">
        <v>8.968403821025376</v>
      </c>
    </row>
    <row r="4" spans="1:3">
      <c r="A4" s="326" t="s">
        <v>898</v>
      </c>
      <c r="B4" s="320">
        <v>305.50054499999999</v>
      </c>
      <c r="C4" s="321">
        <v>5.4115386854819443</v>
      </c>
    </row>
    <row r="5" spans="1:3">
      <c r="A5" s="326" t="s">
        <v>897</v>
      </c>
      <c r="B5" s="320">
        <v>305.17692</v>
      </c>
      <c r="C5" s="321">
        <v>5.4058060960127863</v>
      </c>
    </row>
    <row r="6" spans="1:3">
      <c r="A6" s="326" t="s">
        <v>933</v>
      </c>
      <c r="B6" s="320">
        <v>294.82058000000001</v>
      </c>
      <c r="C6" s="321">
        <v>5.2223572103487559</v>
      </c>
    </row>
    <row r="7" spans="1:3" ht="25.5">
      <c r="A7" s="326" t="s">
        <v>894</v>
      </c>
      <c r="B7" s="320">
        <v>294.79688249999998</v>
      </c>
      <c r="C7" s="321">
        <v>5.221937440433126</v>
      </c>
    </row>
    <row r="8" spans="1:3">
      <c r="A8" s="326" t="s">
        <v>72</v>
      </c>
      <c r="B8" s="320">
        <v>207.56113999999999</v>
      </c>
      <c r="C8" s="321">
        <v>3.6766714727554208</v>
      </c>
    </row>
    <row r="9" spans="1:3">
      <c r="A9" s="326" t="s">
        <v>903</v>
      </c>
      <c r="B9" s="320">
        <v>198.30726999999999</v>
      </c>
      <c r="C9" s="321">
        <v>3.5127513871286644</v>
      </c>
    </row>
    <row r="10" spans="1:3" ht="25.5">
      <c r="A10" s="326" t="s">
        <v>906</v>
      </c>
      <c r="B10" s="320">
        <v>198.20949999999999</v>
      </c>
      <c r="C10" s="321">
        <v>3.5110195207017831</v>
      </c>
    </row>
    <row r="11" spans="1:3" ht="25.5">
      <c r="A11" s="326" t="s">
        <v>1325</v>
      </c>
      <c r="B11" s="320">
        <v>186.919105</v>
      </c>
      <c r="C11" s="321">
        <v>3.3110250843027518</v>
      </c>
    </row>
    <row r="12" spans="1:3">
      <c r="A12" s="326" t="s">
        <v>1615</v>
      </c>
      <c r="B12" s="320">
        <v>186.48872499999999</v>
      </c>
      <c r="C12" s="321">
        <v>3.3034014709980428</v>
      </c>
    </row>
    <row r="13" spans="1:3">
      <c r="A13" s="326" t="s">
        <v>896</v>
      </c>
      <c r="B13" s="320">
        <v>168.4565025</v>
      </c>
      <c r="C13" s="321">
        <v>2.9839844642494366</v>
      </c>
    </row>
    <row r="14" spans="1:3">
      <c r="A14" s="326" t="s">
        <v>900</v>
      </c>
      <c r="B14" s="320">
        <v>145.02243250000001</v>
      </c>
      <c r="C14" s="321">
        <v>2.5688808631632525</v>
      </c>
    </row>
    <row r="15" spans="1:3">
      <c r="A15" s="326" t="s">
        <v>956</v>
      </c>
      <c r="B15" s="320">
        <v>135.74588249999999</v>
      </c>
      <c r="C15" s="321">
        <v>2.4045590312895726</v>
      </c>
    </row>
    <row r="16" spans="1:3">
      <c r="A16" s="326" t="s">
        <v>909</v>
      </c>
      <c r="B16" s="320">
        <v>115.199375</v>
      </c>
      <c r="C16" s="321">
        <v>2.0406047863379149</v>
      </c>
    </row>
    <row r="17" spans="1:3">
      <c r="A17" s="326" t="s">
        <v>910</v>
      </c>
      <c r="B17" s="320">
        <v>110.24572000000001</v>
      </c>
      <c r="C17" s="321">
        <v>1.9528573302178907</v>
      </c>
    </row>
    <row r="18" spans="1:3" ht="25.5">
      <c r="A18" s="326" t="s">
        <v>1312</v>
      </c>
      <c r="B18" s="320">
        <v>107.1439475</v>
      </c>
      <c r="C18" s="321">
        <v>1.8979135268367409</v>
      </c>
    </row>
    <row r="19" spans="1:3">
      <c r="A19" s="326" t="s">
        <v>911</v>
      </c>
      <c r="B19" s="320">
        <v>98.667024999999995</v>
      </c>
      <c r="C19" s="321">
        <v>1.747756040071595</v>
      </c>
    </row>
    <row r="20" spans="1:3" ht="25.5">
      <c r="A20" s="327" t="s">
        <v>1313</v>
      </c>
      <c r="B20" s="320">
        <v>96.759787500000002</v>
      </c>
      <c r="C20" s="321">
        <v>1.7139718466140947</v>
      </c>
    </row>
    <row r="21" spans="1:3">
      <c r="A21" s="326" t="s">
        <v>904</v>
      </c>
      <c r="B21" s="320">
        <v>86.7429475</v>
      </c>
      <c r="C21" s="321">
        <v>1.5365367550783888</v>
      </c>
    </row>
    <row r="22" spans="1:3">
      <c r="A22" s="326" t="s">
        <v>950</v>
      </c>
      <c r="B22" s="320">
        <v>77.237944999999996</v>
      </c>
      <c r="C22" s="321">
        <v>1.3681681888804051</v>
      </c>
    </row>
    <row r="23" spans="1:3">
      <c r="A23" s="327" t="s">
        <v>982</v>
      </c>
      <c r="B23" s="320">
        <v>77.105982499999996</v>
      </c>
      <c r="C23" s="321">
        <v>1.3658306474734565</v>
      </c>
    </row>
    <row r="24" spans="1:3">
      <c r="A24" s="327" t="s">
        <v>907</v>
      </c>
      <c r="B24" s="320">
        <v>69.607659999999996</v>
      </c>
      <c r="C24" s="321">
        <v>1.2330077672885136</v>
      </c>
    </row>
    <row r="25" spans="1:3" ht="25.5">
      <c r="A25" s="327" t="s">
        <v>1319</v>
      </c>
      <c r="B25" s="320">
        <v>66.340762499999997</v>
      </c>
      <c r="C25" s="321">
        <v>1.1751389926100455</v>
      </c>
    </row>
    <row r="26" spans="1:3">
      <c r="A26" s="327" t="s">
        <v>1666</v>
      </c>
      <c r="B26" s="320">
        <v>63.796230000000001</v>
      </c>
      <c r="C26" s="321">
        <v>1.1300659598918352</v>
      </c>
    </row>
    <row r="27" spans="1:3" ht="25.5">
      <c r="A27" s="327" t="s">
        <v>1352</v>
      </c>
      <c r="B27" s="320">
        <v>54.558455000000002</v>
      </c>
      <c r="C27" s="321">
        <v>0.96643097593369542</v>
      </c>
    </row>
    <row r="28" spans="1:3">
      <c r="A28" s="327" t="s">
        <v>893</v>
      </c>
      <c r="B28" s="320">
        <v>46.404604999999997</v>
      </c>
      <c r="C28" s="321">
        <v>0.82199629182988476</v>
      </c>
    </row>
    <row r="29" spans="1:3">
      <c r="A29" s="327" t="s">
        <v>1618</v>
      </c>
      <c r="B29" s="320">
        <v>44.598500000000001</v>
      </c>
      <c r="C29" s="321">
        <v>0.79000352704597154</v>
      </c>
    </row>
    <row r="30" spans="1:3">
      <c r="A30" s="327" t="s">
        <v>1301</v>
      </c>
      <c r="B30" s="320">
        <v>44.042250000000003</v>
      </c>
      <c r="C30" s="321">
        <v>0.7801502929255566</v>
      </c>
    </row>
    <row r="31" spans="1:3">
      <c r="A31" s="327" t="s">
        <v>921</v>
      </c>
      <c r="B31" s="320">
        <v>44.032899999999998</v>
      </c>
      <c r="C31" s="321">
        <v>0.77998467002393701</v>
      </c>
    </row>
    <row r="32" spans="1:3" ht="25.5">
      <c r="A32" s="327" t="s">
        <v>1711</v>
      </c>
      <c r="B32" s="320">
        <v>43.305652500000001</v>
      </c>
      <c r="C32" s="321">
        <v>0.76710244102441094</v>
      </c>
    </row>
    <row r="33" spans="1:3" ht="25.5">
      <c r="A33" s="327" t="s">
        <v>912</v>
      </c>
      <c r="B33" s="320">
        <v>38.1365075</v>
      </c>
      <c r="C33" s="321">
        <v>0.6755378641482368</v>
      </c>
    </row>
    <row r="34" spans="1:3" ht="25.5">
      <c r="A34" s="327" t="s">
        <v>1314</v>
      </c>
      <c r="B34" s="320">
        <v>37.780895000000001</v>
      </c>
      <c r="C34" s="321">
        <v>0.66923865836190699</v>
      </c>
    </row>
    <row r="35" spans="1:3" ht="25.5">
      <c r="A35" s="327" t="s">
        <v>1362</v>
      </c>
      <c r="B35" s="320">
        <v>37.246859999999998</v>
      </c>
      <c r="C35" s="321">
        <v>0.65977893362753248</v>
      </c>
    </row>
    <row r="36" spans="1:3">
      <c r="A36" s="327" t="s">
        <v>920</v>
      </c>
      <c r="B36" s="320">
        <v>32.284284999999997</v>
      </c>
      <c r="C36" s="321">
        <v>0.57187347148799494</v>
      </c>
    </row>
    <row r="37" spans="1:3" ht="25.5">
      <c r="A37" s="327" t="s">
        <v>1385</v>
      </c>
      <c r="B37" s="320">
        <v>32.265900000000002</v>
      </c>
      <c r="C37" s="321">
        <v>0.57154780549374096</v>
      </c>
    </row>
    <row r="38" spans="1:3">
      <c r="A38" s="327" t="s">
        <v>925</v>
      </c>
      <c r="B38" s="320">
        <v>31.201274999999999</v>
      </c>
      <c r="C38" s="321">
        <v>0.55268937965024145</v>
      </c>
    </row>
    <row r="39" spans="1:3" ht="25.5">
      <c r="A39" s="327" t="s">
        <v>1353</v>
      </c>
      <c r="B39" s="320">
        <v>30.370535</v>
      </c>
      <c r="C39" s="321">
        <v>0.53797391769393865</v>
      </c>
    </row>
    <row r="40" spans="1:3" ht="25.5">
      <c r="A40" s="327" t="s">
        <v>917</v>
      </c>
      <c r="B40" s="320">
        <v>29.79232</v>
      </c>
      <c r="C40" s="321">
        <v>0.52773160260731267</v>
      </c>
    </row>
    <row r="41" spans="1:3" ht="25.5">
      <c r="A41" s="327" t="s">
        <v>1316</v>
      </c>
      <c r="B41" s="320">
        <v>29.760502500000001</v>
      </c>
      <c r="C41" s="321">
        <v>0.52716799761562505</v>
      </c>
    </row>
    <row r="42" spans="1:3">
      <c r="A42" s="327" t="s">
        <v>899</v>
      </c>
      <c r="B42" s="320">
        <v>28.136257499999999</v>
      </c>
      <c r="C42" s="321">
        <v>0.49839664255241012</v>
      </c>
    </row>
    <row r="43" spans="1:3" ht="25.5">
      <c r="A43" s="327" t="s">
        <v>1427</v>
      </c>
      <c r="B43" s="320">
        <v>27.9047375</v>
      </c>
      <c r="C43" s="321">
        <v>0.49429557151679948</v>
      </c>
    </row>
    <row r="44" spans="1:3" ht="25.5">
      <c r="A44" s="327" t="s">
        <v>1317</v>
      </c>
      <c r="B44" s="320">
        <v>27.646672500000001</v>
      </c>
      <c r="C44" s="321">
        <v>0.48972429086370317</v>
      </c>
    </row>
    <row r="45" spans="1:3" ht="25.5">
      <c r="A45" s="327" t="s">
        <v>926</v>
      </c>
      <c r="B45" s="320">
        <v>27.260915000000001</v>
      </c>
      <c r="C45" s="321">
        <v>0.48289110621434417</v>
      </c>
    </row>
    <row r="46" spans="1:3" ht="38.25">
      <c r="A46" s="327" t="s">
        <v>1315</v>
      </c>
      <c r="B46" s="320">
        <v>26.902182499999999</v>
      </c>
      <c r="C46" s="321">
        <v>0.47653663374854327</v>
      </c>
    </row>
    <row r="47" spans="1:3">
      <c r="A47" s="327" t="s">
        <v>492</v>
      </c>
      <c r="B47" s="320">
        <v>25.001124999999998</v>
      </c>
      <c r="C47" s="321">
        <v>0.44286191082922544</v>
      </c>
    </row>
    <row r="48" spans="1:3">
      <c r="A48" s="327" t="s">
        <v>905</v>
      </c>
      <c r="B48" s="320">
        <v>24.898589999999999</v>
      </c>
      <c r="C48" s="321">
        <v>0.44104563872039537</v>
      </c>
    </row>
    <row r="49" spans="1:3">
      <c r="A49" s="327" t="s">
        <v>915</v>
      </c>
      <c r="B49" s="320">
        <v>24.492760000000001</v>
      </c>
      <c r="C49" s="321">
        <v>0.43385689624293389</v>
      </c>
    </row>
    <row r="50" spans="1:3" ht="25.5">
      <c r="A50" s="326" t="s">
        <v>922</v>
      </c>
      <c r="B50" s="320">
        <v>24.474495000000001</v>
      </c>
      <c r="C50" s="321">
        <v>0.43353335589019798</v>
      </c>
    </row>
    <row r="51" spans="1:3">
      <c r="A51" s="326" t="s">
        <v>923</v>
      </c>
      <c r="B51" s="320">
        <v>24.445907500000001</v>
      </c>
      <c r="C51" s="321">
        <v>0.43302696608270602</v>
      </c>
    </row>
    <row r="52" spans="1:3">
      <c r="A52" s="327" t="s">
        <v>936</v>
      </c>
      <c r="B52" s="320">
        <v>23.176169999999999</v>
      </c>
      <c r="C52" s="321">
        <v>0.41053524319017526</v>
      </c>
    </row>
    <row r="53" spans="1:3" ht="25.5">
      <c r="A53" s="327" t="s">
        <v>1331</v>
      </c>
      <c r="B53" s="320">
        <v>23.133557499999998</v>
      </c>
      <c r="C53" s="321">
        <v>0.40978041903025403</v>
      </c>
    </row>
    <row r="54" spans="1:3" ht="25.5">
      <c r="A54" s="327" t="s">
        <v>978</v>
      </c>
      <c r="B54" s="320">
        <v>21.520199999999999</v>
      </c>
      <c r="C54" s="321">
        <v>0.38120192165060962</v>
      </c>
    </row>
    <row r="55" spans="1:3" ht="25.5">
      <c r="A55" s="326" t="s">
        <v>919</v>
      </c>
      <c r="B55" s="320">
        <v>20.77036</v>
      </c>
      <c r="C55" s="321">
        <v>0.36791949635110066</v>
      </c>
    </row>
    <row r="56" spans="1:3" ht="25.5">
      <c r="A56" s="326" t="s">
        <v>1295</v>
      </c>
      <c r="B56" s="320">
        <v>20.06137</v>
      </c>
      <c r="C56" s="321">
        <v>0.35536067485171563</v>
      </c>
    </row>
    <row r="57" spans="1:3" ht="25.5">
      <c r="A57" s="326" t="s">
        <v>937</v>
      </c>
      <c r="B57" s="320">
        <v>18.902445</v>
      </c>
      <c r="C57" s="321">
        <v>0.33483184904856639</v>
      </c>
    </row>
    <row r="58" spans="1:3" ht="25.5">
      <c r="A58" s="326" t="s">
        <v>1384</v>
      </c>
      <c r="B58" s="320">
        <v>18.673322500000001</v>
      </c>
      <c r="C58" s="321">
        <v>0.33077324655911966</v>
      </c>
    </row>
    <row r="59" spans="1:3">
      <c r="A59" s="326" t="s">
        <v>934</v>
      </c>
      <c r="B59" s="320">
        <v>18.075187499999998</v>
      </c>
      <c r="C59" s="321">
        <v>0.32017807498048712</v>
      </c>
    </row>
    <row r="60" spans="1:3" ht="25.5">
      <c r="A60" s="327" t="s">
        <v>1354</v>
      </c>
      <c r="B60" s="320">
        <v>17.173522500000001</v>
      </c>
      <c r="C60" s="321">
        <v>0.30420627031858355</v>
      </c>
    </row>
    <row r="61" spans="1:3" ht="25.5">
      <c r="A61" s="327" t="s">
        <v>902</v>
      </c>
      <c r="B61" s="320">
        <v>16.9705975</v>
      </c>
      <c r="C61" s="321">
        <v>0.30061172194305963</v>
      </c>
    </row>
    <row r="62" spans="1:3">
      <c r="A62" s="327" t="s">
        <v>1048</v>
      </c>
      <c r="B62" s="320">
        <v>16.800805</v>
      </c>
      <c r="C62" s="321">
        <v>0.29760407204752609</v>
      </c>
    </row>
    <row r="63" spans="1:3" ht="25.5">
      <c r="A63" s="327" t="s">
        <v>927</v>
      </c>
      <c r="B63" s="320">
        <v>15.937502500000001</v>
      </c>
      <c r="C63" s="321">
        <v>0.28231180840844394</v>
      </c>
    </row>
    <row r="64" spans="1:3">
      <c r="A64" s="326" t="s">
        <v>962</v>
      </c>
      <c r="B64" s="320">
        <v>13.8894</v>
      </c>
      <c r="C64" s="321">
        <v>0.24603237751386961</v>
      </c>
    </row>
    <row r="65" spans="1:3" ht="25.5">
      <c r="A65" s="327" t="s">
        <v>1675</v>
      </c>
      <c r="B65" s="320">
        <v>13.842174999999999</v>
      </c>
      <c r="C65" s="321">
        <v>0.24519584900809599</v>
      </c>
    </row>
    <row r="66" spans="1:3" ht="25.5">
      <c r="A66" s="327" t="s">
        <v>1365</v>
      </c>
      <c r="B66" s="320">
        <v>13.682824999999999</v>
      </c>
      <c r="C66" s="321">
        <v>0.24237317420883647</v>
      </c>
    </row>
    <row r="67" spans="1:3">
      <c r="A67" s="327" t="s">
        <v>50</v>
      </c>
      <c r="B67" s="320">
        <v>13.27088</v>
      </c>
      <c r="C67" s="321">
        <v>0.23507611258234787</v>
      </c>
    </row>
    <row r="68" spans="1:3" ht="25.5">
      <c r="A68" s="327" t="s">
        <v>1630</v>
      </c>
      <c r="B68" s="320">
        <v>12.973185000000001</v>
      </c>
      <c r="C68" s="321">
        <v>0.22980283881789501</v>
      </c>
    </row>
    <row r="69" spans="1:3">
      <c r="A69" s="327" t="s">
        <v>987</v>
      </c>
      <c r="B69" s="320">
        <v>12.955002500000001</v>
      </c>
      <c r="C69" s="321">
        <v>0.22948075984370275</v>
      </c>
    </row>
    <row r="70" spans="1:3" ht="25.5">
      <c r="A70" s="327" t="s">
        <v>1629</v>
      </c>
      <c r="B70" s="320">
        <v>11.867967500000001</v>
      </c>
      <c r="C70" s="321">
        <v>0.21022537044669576</v>
      </c>
    </row>
    <row r="71" spans="1:3" ht="25.5">
      <c r="A71" s="327" t="s">
        <v>852</v>
      </c>
      <c r="B71" s="320">
        <v>11.167</v>
      </c>
      <c r="C71" s="321">
        <v>0.19780865693963612</v>
      </c>
    </row>
    <row r="72" spans="1:3" ht="25.5">
      <c r="A72" s="327" t="s">
        <v>1645</v>
      </c>
      <c r="B72" s="320">
        <v>10.741725000000001</v>
      </c>
      <c r="C72" s="321">
        <v>0.19027547196784392</v>
      </c>
    </row>
    <row r="73" spans="1:3">
      <c r="A73" s="327" t="s">
        <v>941</v>
      </c>
      <c r="B73" s="320">
        <v>10.498324999999999</v>
      </c>
      <c r="C73" s="321">
        <v>0.18596396242194013</v>
      </c>
    </row>
    <row r="74" spans="1:3">
      <c r="A74" s="327" t="s">
        <v>1370</v>
      </c>
      <c r="B74" s="320">
        <v>9.7061499999999992</v>
      </c>
      <c r="C74" s="321">
        <v>0.17193162850852056</v>
      </c>
    </row>
    <row r="75" spans="1:3" ht="25.5">
      <c r="A75" s="327" t="s">
        <v>1302</v>
      </c>
      <c r="B75" s="320">
        <v>9.1645500000000002</v>
      </c>
      <c r="C75" s="321">
        <v>0.16233789979010857</v>
      </c>
    </row>
    <row r="76" spans="1:3">
      <c r="A76" s="327" t="s">
        <v>958</v>
      </c>
      <c r="B76" s="320">
        <v>9.1001825000000007</v>
      </c>
      <c r="C76" s="321">
        <v>0.16119771453663298</v>
      </c>
    </row>
    <row r="77" spans="1:3">
      <c r="A77" s="327" t="s">
        <v>914</v>
      </c>
      <c r="B77" s="320">
        <v>8.9315999999999995</v>
      </c>
      <c r="C77" s="321">
        <v>0.15821149819307373</v>
      </c>
    </row>
    <row r="78" spans="1:3" ht="25.5">
      <c r="A78" s="327" t="s">
        <v>1701</v>
      </c>
      <c r="B78" s="320">
        <v>8.9225274999999993</v>
      </c>
      <c r="C78" s="321">
        <v>0.15805079083746476</v>
      </c>
    </row>
    <row r="79" spans="1:3">
      <c r="A79" s="327" t="s">
        <v>995</v>
      </c>
      <c r="B79" s="320">
        <v>8.6803749999999997</v>
      </c>
      <c r="C79" s="321">
        <v>0.15376137910650972</v>
      </c>
    </row>
    <row r="80" spans="1:3">
      <c r="A80" s="327" t="s">
        <v>901</v>
      </c>
      <c r="B80" s="320">
        <v>8.6022250000000007</v>
      </c>
      <c r="C80" s="321">
        <v>0.1523770550678393</v>
      </c>
    </row>
    <row r="81" spans="1:3">
      <c r="A81" s="327" t="s">
        <v>986</v>
      </c>
      <c r="B81" s="320">
        <v>8.3970599999999997</v>
      </c>
      <c r="C81" s="321">
        <v>0.14874282805064395</v>
      </c>
    </row>
    <row r="82" spans="1:3" ht="25.5">
      <c r="A82" s="327" t="s">
        <v>964</v>
      </c>
      <c r="B82" s="320">
        <v>8.3665900000000004</v>
      </c>
      <c r="C82" s="321">
        <v>0.1482030922418367</v>
      </c>
    </row>
    <row r="83" spans="1:3" ht="25.5">
      <c r="A83" s="327" t="s">
        <v>1647</v>
      </c>
      <c r="B83" s="320">
        <v>7.8883749999999999</v>
      </c>
      <c r="C83" s="321">
        <v>0.13973214508697074</v>
      </c>
    </row>
    <row r="84" spans="1:3">
      <c r="A84" s="327" t="s">
        <v>943</v>
      </c>
      <c r="B84" s="320">
        <v>7.6585450000000002</v>
      </c>
      <c r="C84" s="321">
        <v>0.13566101016940679</v>
      </c>
    </row>
    <row r="85" spans="1:3">
      <c r="A85" s="327" t="s">
        <v>955</v>
      </c>
      <c r="B85" s="320">
        <v>7.4697125</v>
      </c>
      <c r="C85" s="321">
        <v>0.13231609181966614</v>
      </c>
    </row>
    <row r="86" spans="1:3">
      <c r="A86" s="327" t="s">
        <v>977</v>
      </c>
      <c r="B86" s="320">
        <v>7.2172475</v>
      </c>
      <c r="C86" s="321">
        <v>0.12784400777074834</v>
      </c>
    </row>
    <row r="87" spans="1:3" ht="25.5">
      <c r="A87" s="327" t="s">
        <v>1366</v>
      </c>
      <c r="B87" s="320">
        <v>6.7646649999999999</v>
      </c>
      <c r="C87" s="321">
        <v>0.11982710650099075</v>
      </c>
    </row>
    <row r="88" spans="1:3" ht="25.5">
      <c r="A88" s="327" t="s">
        <v>1623</v>
      </c>
      <c r="B88" s="320">
        <v>6.6172674999999996</v>
      </c>
      <c r="C88" s="321">
        <v>0.11721615445377484</v>
      </c>
    </row>
    <row r="89" spans="1:3">
      <c r="A89" s="327" t="s">
        <v>963</v>
      </c>
      <c r="B89" s="320">
        <v>6.5709425000000001</v>
      </c>
      <c r="C89" s="321">
        <v>0.11639556825938704</v>
      </c>
    </row>
    <row r="90" spans="1:3">
      <c r="A90" s="327" t="s">
        <v>1413</v>
      </c>
      <c r="B90" s="320">
        <v>6.2487500000000002</v>
      </c>
      <c r="C90" s="321">
        <v>0.11068835363585129</v>
      </c>
    </row>
    <row r="91" spans="1:3" ht="25.5">
      <c r="A91" s="327" t="s">
        <v>942</v>
      </c>
      <c r="B91" s="320">
        <v>6.2108274999999997</v>
      </c>
      <c r="C91" s="321">
        <v>0.11001660663192961</v>
      </c>
    </row>
    <row r="92" spans="1:3">
      <c r="A92" s="327" t="s">
        <v>1014</v>
      </c>
      <c r="B92" s="320">
        <v>5.8649275000000003</v>
      </c>
      <c r="C92" s="321">
        <v>0.10388944495597187</v>
      </c>
    </row>
    <row r="93" spans="1:3">
      <c r="A93" s="327" t="s">
        <v>935</v>
      </c>
      <c r="B93" s="320">
        <v>5.6743350000000001</v>
      </c>
      <c r="C93" s="321">
        <v>0.10051335053063225</v>
      </c>
    </row>
    <row r="94" spans="1:3" ht="25.5">
      <c r="A94" s="327" t="s">
        <v>1625</v>
      </c>
      <c r="B94" s="320">
        <v>5.6479100000000004</v>
      </c>
      <c r="C94" s="321">
        <v>0.10004526655466468</v>
      </c>
    </row>
    <row r="95" spans="1:3" ht="25.5">
      <c r="A95" s="327" t="s">
        <v>1634</v>
      </c>
      <c r="B95" s="320">
        <v>5.387975</v>
      </c>
      <c r="C95" s="321">
        <v>9.544086132124438E-2</v>
      </c>
    </row>
    <row r="96" spans="1:3">
      <c r="A96" s="327" t="s">
        <v>945</v>
      </c>
      <c r="B96" s="320">
        <v>5.3833500000000001</v>
      </c>
      <c r="C96" s="321">
        <v>9.535893555440049E-2</v>
      </c>
    </row>
    <row r="97" spans="1:3">
      <c r="A97" s="327" t="s">
        <v>970</v>
      </c>
      <c r="B97" s="320">
        <v>5.3659524999999997</v>
      </c>
      <c r="C97" s="321">
        <v>9.5050761818472537E-2</v>
      </c>
    </row>
    <row r="98" spans="1:3" ht="25.5">
      <c r="A98" s="327" t="s">
        <v>928</v>
      </c>
      <c r="B98" s="320">
        <v>5.2651075000000001</v>
      </c>
      <c r="C98" s="321">
        <v>9.3264425827689207E-2</v>
      </c>
    </row>
    <row r="99" spans="1:3" ht="25.5">
      <c r="A99" s="327" t="s">
        <v>1686</v>
      </c>
      <c r="B99" s="320">
        <v>5.1554025000000001</v>
      </c>
      <c r="C99" s="321">
        <v>9.1321146638151926E-2</v>
      </c>
    </row>
    <row r="100" spans="1:3">
      <c r="A100" s="327" t="s">
        <v>1006</v>
      </c>
      <c r="B100" s="320">
        <v>5.0614350000000004</v>
      </c>
      <c r="C100" s="321">
        <v>8.965663647687537E-2</v>
      </c>
    </row>
    <row r="101" spans="1:3">
      <c r="A101" s="327" t="s">
        <v>952</v>
      </c>
      <c r="B101" s="320">
        <v>4.8887574999999996</v>
      </c>
      <c r="C101" s="321">
        <v>8.6597882616510538E-2</v>
      </c>
    </row>
    <row r="102" spans="1:3">
      <c r="A102" s="327" t="s">
        <v>932</v>
      </c>
      <c r="B102" s="320">
        <v>4.8493000000000004</v>
      </c>
      <c r="C102" s="321">
        <v>8.5898945114836353E-2</v>
      </c>
    </row>
    <row r="103" spans="1:3">
      <c r="A103" s="327" t="s">
        <v>975</v>
      </c>
      <c r="B103" s="320">
        <v>4.7241650000000002</v>
      </c>
      <c r="C103" s="321">
        <v>8.3682343853428515E-2</v>
      </c>
    </row>
    <row r="104" spans="1:3" ht="25.5">
      <c r="A104" s="327" t="s">
        <v>1607</v>
      </c>
      <c r="B104" s="320">
        <v>4.7240475000000002</v>
      </c>
      <c r="C104" s="321">
        <v>8.3680262496108701E-2</v>
      </c>
    </row>
    <row r="105" spans="1:3" ht="25.5">
      <c r="A105" s="327" t="s">
        <v>1332</v>
      </c>
      <c r="B105" s="320">
        <v>4.4843500000000001</v>
      </c>
      <c r="C105" s="321">
        <v>7.9434337847878331E-2</v>
      </c>
    </row>
    <row r="106" spans="1:3">
      <c r="A106" s="327" t="s">
        <v>994</v>
      </c>
      <c r="B106" s="320">
        <v>4.2327424999999996</v>
      </c>
      <c r="C106" s="321">
        <v>7.4977443278975348E-2</v>
      </c>
    </row>
    <row r="107" spans="1:3">
      <c r="A107" s="327" t="s">
        <v>960</v>
      </c>
      <c r="B107" s="320">
        <v>4.2310724999999998</v>
      </c>
      <c r="C107" s="321">
        <v>7.494786143451497E-2</v>
      </c>
    </row>
    <row r="108" spans="1:3">
      <c r="A108" s="327" t="s">
        <v>974</v>
      </c>
      <c r="B108" s="320">
        <v>3.9303975000000002</v>
      </c>
      <c r="C108" s="321">
        <v>6.9621800905695669E-2</v>
      </c>
    </row>
    <row r="109" spans="1:3" ht="25.5">
      <c r="A109" s="327" t="s">
        <v>930</v>
      </c>
      <c r="B109" s="320">
        <v>3.9279575000000002</v>
      </c>
      <c r="C109" s="321">
        <v>6.9578579528160725E-2</v>
      </c>
    </row>
    <row r="110" spans="1:3" ht="25.5">
      <c r="A110" s="327" t="s">
        <v>938</v>
      </c>
      <c r="B110" s="320">
        <v>3.5995300000000001</v>
      </c>
      <c r="C110" s="321">
        <v>6.3760920114079744E-2</v>
      </c>
    </row>
    <row r="111" spans="1:3" ht="25.5">
      <c r="A111" s="327" t="s">
        <v>1714</v>
      </c>
      <c r="B111" s="320">
        <v>3.5820425</v>
      </c>
      <c r="C111" s="321">
        <v>6.3451152147013218E-2</v>
      </c>
    </row>
    <row r="112" spans="1:3">
      <c r="A112" s="327" t="s">
        <v>968</v>
      </c>
      <c r="B112" s="320">
        <v>3.5714999999999999</v>
      </c>
      <c r="C112" s="321">
        <v>6.3264405682807417E-2</v>
      </c>
    </row>
    <row r="113" spans="1:3">
      <c r="A113" s="327" t="s">
        <v>1050</v>
      </c>
      <c r="B113" s="320">
        <v>3.5674874999999999</v>
      </c>
      <c r="C113" s="321">
        <v>6.3193329544545554E-2</v>
      </c>
    </row>
    <row r="114" spans="1:3" ht="25.5">
      <c r="A114" s="327" t="s">
        <v>1606</v>
      </c>
      <c r="B114" s="320">
        <v>3.3132475000000001</v>
      </c>
      <c r="C114" s="321">
        <v>5.8689803714839006E-2</v>
      </c>
    </row>
    <row r="115" spans="1:3" ht="25.5">
      <c r="A115" s="327" t="s">
        <v>966</v>
      </c>
      <c r="B115" s="320">
        <v>3.1016425000000001</v>
      </c>
      <c r="C115" s="321">
        <v>5.4941500602838311E-2</v>
      </c>
    </row>
    <row r="116" spans="1:3">
      <c r="A116" s="327" t="s">
        <v>972</v>
      </c>
      <c r="B116" s="320">
        <v>3.0938400000000001</v>
      </c>
      <c r="C116" s="321">
        <v>5.4803289619962739E-2</v>
      </c>
    </row>
    <row r="117" spans="1:3" ht="25.5">
      <c r="A117" s="327" t="s">
        <v>1015</v>
      </c>
      <c r="B117" s="320">
        <v>3.0501200000000002</v>
      </c>
      <c r="C117" s="321">
        <v>5.4028847560197282E-2</v>
      </c>
    </row>
    <row r="118" spans="1:3">
      <c r="A118" s="327" t="s">
        <v>1007</v>
      </c>
      <c r="B118" s="320">
        <v>3.0271224999999999</v>
      </c>
      <c r="C118" s="321">
        <v>5.3621477220090773E-2</v>
      </c>
    </row>
    <row r="119" spans="1:3" ht="25.5">
      <c r="A119" s="327" t="s">
        <v>1646</v>
      </c>
      <c r="B119" s="320">
        <v>2.9724024999999998</v>
      </c>
      <c r="C119" s="321">
        <v>5.265218468783172E-2</v>
      </c>
    </row>
    <row r="120" spans="1:3">
      <c r="A120" s="327" t="s">
        <v>965</v>
      </c>
      <c r="B120" s="320">
        <v>2.9653</v>
      </c>
      <c r="C120" s="321">
        <v>5.2526373280478475E-2</v>
      </c>
    </row>
    <row r="121" spans="1:3">
      <c r="A121" s="327" t="s">
        <v>983</v>
      </c>
      <c r="B121" s="320">
        <v>2.9272450000000001</v>
      </c>
      <c r="C121" s="321">
        <v>5.1852279214047212E-2</v>
      </c>
    </row>
    <row r="122" spans="1:3">
      <c r="A122" s="327" t="s">
        <v>984</v>
      </c>
      <c r="B122" s="320">
        <v>2.8657849999999998</v>
      </c>
      <c r="C122" s="321">
        <v>5.0763596483187533E-2</v>
      </c>
    </row>
    <row r="123" spans="1:3">
      <c r="A123" s="327" t="s">
        <v>998</v>
      </c>
      <c r="B123" s="320">
        <v>2.7120674999999999</v>
      </c>
      <c r="C123" s="321">
        <v>4.8040693982684395E-2</v>
      </c>
    </row>
    <row r="124" spans="1:3">
      <c r="A124" s="327" t="s">
        <v>961</v>
      </c>
      <c r="B124" s="320">
        <v>2.6387</v>
      </c>
      <c r="C124" s="321">
        <v>4.6741085615350397E-2</v>
      </c>
    </row>
    <row r="125" spans="1:3" ht="25.5">
      <c r="A125" s="327" t="s">
        <v>1697</v>
      </c>
      <c r="B125" s="320">
        <v>2.6208575000000001</v>
      </c>
      <c r="C125" s="321">
        <v>4.6425029292126128E-2</v>
      </c>
    </row>
    <row r="126" spans="1:3" ht="38.25">
      <c r="A126" s="327" t="s">
        <v>1676</v>
      </c>
      <c r="B126" s="320">
        <v>2.5863524999999998</v>
      </c>
      <c r="C126" s="321">
        <v>4.5813818787272344E-2</v>
      </c>
    </row>
    <row r="127" spans="1:3">
      <c r="A127" s="327" t="s">
        <v>1003</v>
      </c>
      <c r="B127" s="320">
        <v>2.51268</v>
      </c>
      <c r="C127" s="321">
        <v>4.450880774774648E-2</v>
      </c>
    </row>
    <row r="128" spans="1:3" ht="25.5">
      <c r="A128" s="326" t="s">
        <v>1621</v>
      </c>
      <c r="B128" s="320">
        <v>2.4514174999999998</v>
      </c>
      <c r="C128" s="321">
        <v>4.3423623468552025E-2</v>
      </c>
    </row>
    <row r="129" spans="1:3">
      <c r="A129" s="327" t="s">
        <v>1542</v>
      </c>
      <c r="B129" s="320">
        <v>2.4024999999999999</v>
      </c>
      <c r="C129" s="321">
        <v>4.2557114560533342E-2</v>
      </c>
    </row>
    <row r="130" spans="1:3">
      <c r="A130" s="436" t="s">
        <v>931</v>
      </c>
      <c r="B130" s="320">
        <v>2.369135</v>
      </c>
      <c r="C130" s="321">
        <v>4.1966097650101626E-2</v>
      </c>
    </row>
    <row r="131" spans="1:3">
      <c r="A131" s="436" t="s">
        <v>913</v>
      </c>
      <c r="B131" s="320">
        <v>2.3517524999999999</v>
      </c>
      <c r="C131" s="321">
        <v>4.1658189619363448E-2</v>
      </c>
    </row>
    <row r="132" spans="1:3">
      <c r="A132" s="436" t="s">
        <v>1013</v>
      </c>
      <c r="B132" s="320">
        <v>2.3039999999999998</v>
      </c>
      <c r="C132" s="321">
        <v>4.0812317147749765E-2</v>
      </c>
    </row>
    <row r="133" spans="1:3">
      <c r="A133" s="436" t="s">
        <v>992</v>
      </c>
      <c r="B133" s="320">
        <v>2.2335175</v>
      </c>
      <c r="C133" s="321">
        <v>3.9563812745247048E-2</v>
      </c>
    </row>
    <row r="134" spans="1:3" ht="25.5">
      <c r="A134" s="436" t="s">
        <v>951</v>
      </c>
      <c r="B134" s="320">
        <v>2.1948599999999998</v>
      </c>
      <c r="C134" s="321">
        <v>3.8879046187026929E-2</v>
      </c>
    </row>
    <row r="135" spans="1:3">
      <c r="A135" s="436" t="s">
        <v>989</v>
      </c>
      <c r="B135" s="320">
        <v>2.0938724999999998</v>
      </c>
      <c r="C135" s="321">
        <v>3.7090185996940826E-2</v>
      </c>
    </row>
    <row r="136" spans="1:3" ht="25.5">
      <c r="A136" s="436" t="s">
        <v>1677</v>
      </c>
      <c r="B136" s="320">
        <v>2.0633149999999998</v>
      </c>
      <c r="C136" s="321">
        <v>3.6548900241193276E-2</v>
      </c>
    </row>
    <row r="137" spans="1:3" ht="25.5">
      <c r="A137" s="436" t="s">
        <v>959</v>
      </c>
      <c r="B137" s="320">
        <v>1.9806425000000001</v>
      </c>
      <c r="C137" s="321">
        <v>3.5084466087809019E-2</v>
      </c>
    </row>
    <row r="138" spans="1:3">
      <c r="A138" s="436" t="s">
        <v>948</v>
      </c>
      <c r="B138" s="320">
        <v>1.7713000000000001</v>
      </c>
      <c r="C138" s="321">
        <v>3.13762401752644E-2</v>
      </c>
    </row>
    <row r="139" spans="1:3">
      <c r="A139" s="436" t="s">
        <v>939</v>
      </c>
      <c r="B139" s="320">
        <v>1.74135</v>
      </c>
      <c r="C139" s="321">
        <v>3.0845715479702284E-2</v>
      </c>
    </row>
    <row r="140" spans="1:3" ht="38.25">
      <c r="A140" s="436" t="s">
        <v>1383</v>
      </c>
      <c r="B140" s="320">
        <v>1.7299249999999999</v>
      </c>
      <c r="C140" s="321">
        <v>3.0643336693498707E-2</v>
      </c>
    </row>
    <row r="141" spans="1:3" ht="25.5">
      <c r="A141" s="436" t="s">
        <v>973</v>
      </c>
      <c r="B141" s="320">
        <v>1.6350074999999999</v>
      </c>
      <c r="C141" s="321">
        <v>2.8961998536870436E-2</v>
      </c>
    </row>
    <row r="142" spans="1:3">
      <c r="A142" s="436" t="s">
        <v>980</v>
      </c>
      <c r="B142" s="320">
        <v>1.5244</v>
      </c>
      <c r="C142" s="321">
        <v>2.7002732751749022E-2</v>
      </c>
    </row>
    <row r="143" spans="1:3" ht="25.5">
      <c r="A143" s="436" t="s">
        <v>957</v>
      </c>
      <c r="B143" s="320">
        <v>1.4765474999999999</v>
      </c>
      <c r="C143" s="321">
        <v>2.615508891220358E-2</v>
      </c>
    </row>
    <row r="144" spans="1:3">
      <c r="A144" s="436" t="s">
        <v>1018</v>
      </c>
      <c r="B144" s="320">
        <v>1.4680500000000001</v>
      </c>
      <c r="C144" s="321">
        <v>2.6004566922202276E-2</v>
      </c>
    </row>
    <row r="145" spans="1:3">
      <c r="A145" s="436" t="s">
        <v>1005</v>
      </c>
      <c r="B145" s="320">
        <v>1.45505</v>
      </c>
      <c r="C145" s="321">
        <v>2.5774289091073481E-2</v>
      </c>
    </row>
    <row r="146" spans="1:3">
      <c r="A146" s="436" t="s">
        <v>979</v>
      </c>
      <c r="B146" s="320">
        <v>1.4079250000000001</v>
      </c>
      <c r="C146" s="321">
        <v>2.4939531953231599E-2</v>
      </c>
    </row>
    <row r="147" spans="1:3">
      <c r="A147" s="436" t="s">
        <v>1764</v>
      </c>
      <c r="B147" s="320">
        <v>1.3769750000000001</v>
      </c>
      <c r="C147" s="321">
        <v>2.4391293578351885E-2</v>
      </c>
    </row>
    <row r="148" spans="1:3" ht="25.5">
      <c r="A148" s="436" t="s">
        <v>991</v>
      </c>
      <c r="B148" s="320">
        <v>1.334025</v>
      </c>
      <c r="C148" s="321">
        <v>2.3630491051660978E-2</v>
      </c>
    </row>
    <row r="149" spans="1:3">
      <c r="A149" s="436" t="s">
        <v>971</v>
      </c>
      <c r="B149" s="320">
        <v>1.3021499999999999</v>
      </c>
      <c r="C149" s="321">
        <v>2.306586752341248E-2</v>
      </c>
    </row>
    <row r="150" spans="1:3" ht="25.5">
      <c r="A150" s="436" t="s">
        <v>1068</v>
      </c>
      <c r="B150" s="320">
        <v>1.2205999999999999</v>
      </c>
      <c r="C150" s="321">
        <v>2.1621316975062223E-2</v>
      </c>
    </row>
    <row r="151" spans="1:3" ht="25.5">
      <c r="A151" s="436" t="s">
        <v>1715</v>
      </c>
      <c r="B151" s="320">
        <v>1.1758</v>
      </c>
      <c r="C151" s="321">
        <v>2.0827744141633759E-2</v>
      </c>
    </row>
    <row r="152" spans="1:3" ht="25.5">
      <c r="A152" s="436" t="s">
        <v>1010</v>
      </c>
      <c r="B152" s="320">
        <v>1.1676925</v>
      </c>
      <c r="C152" s="321">
        <v>2.0684130486566317E-2</v>
      </c>
    </row>
    <row r="153" spans="1:3">
      <c r="A153" s="436" t="s">
        <v>981</v>
      </c>
      <c r="B153" s="320">
        <v>1.10225</v>
      </c>
      <c r="C153" s="321">
        <v>1.9524903027824298E-2</v>
      </c>
    </row>
    <row r="154" spans="1:3">
      <c r="A154" s="436" t="s">
        <v>967</v>
      </c>
      <c r="B154" s="320">
        <v>1.043925</v>
      </c>
      <c r="C154" s="321">
        <v>1.8491752681625295E-2</v>
      </c>
    </row>
    <row r="155" spans="1:3" ht="25.5">
      <c r="A155" s="436" t="s">
        <v>944</v>
      </c>
      <c r="B155" s="320">
        <v>1.0383825</v>
      </c>
      <c r="C155" s="321">
        <v>1.8393574614007497E-2</v>
      </c>
    </row>
    <row r="156" spans="1:3">
      <c r="A156" s="436" t="s">
        <v>1020</v>
      </c>
      <c r="B156" s="320">
        <v>1.0246225</v>
      </c>
      <c r="C156" s="321">
        <v>1.8149834386597327E-2</v>
      </c>
    </row>
    <row r="157" spans="1:3">
      <c r="A157" s="436" t="s">
        <v>985</v>
      </c>
      <c r="B157" s="320">
        <v>0.96750000000000003</v>
      </c>
      <c r="C157" s="321">
        <v>1.7137984739777738E-2</v>
      </c>
    </row>
    <row r="158" spans="1:3">
      <c r="A158" s="436" t="s">
        <v>993</v>
      </c>
      <c r="B158" s="320">
        <v>0.95825000000000005</v>
      </c>
      <c r="C158" s="321">
        <v>1.6974133206089939E-2</v>
      </c>
    </row>
    <row r="159" spans="1:3">
      <c r="A159" s="436" t="s">
        <v>988</v>
      </c>
      <c r="B159" s="320">
        <v>0.95667500000000005</v>
      </c>
      <c r="C159" s="321">
        <v>1.6946234161164721E-2</v>
      </c>
    </row>
    <row r="160" spans="1:3" ht="25.5">
      <c r="A160" s="436" t="s">
        <v>924</v>
      </c>
      <c r="B160" s="320">
        <v>0.94721500000000003</v>
      </c>
      <c r="C160" s="321">
        <v>1.6778662754820223E-2</v>
      </c>
    </row>
    <row r="161" spans="1:3" ht="25.5">
      <c r="A161" s="436" t="s">
        <v>1674</v>
      </c>
      <c r="B161" s="320">
        <v>0.71607500000000002</v>
      </c>
      <c r="C161" s="321">
        <v>1.2684322917350225E-2</v>
      </c>
    </row>
    <row r="162" spans="1:3">
      <c r="A162" s="436" t="s">
        <v>1024</v>
      </c>
      <c r="B162" s="320">
        <v>0.64293750000000005</v>
      </c>
      <c r="C162" s="321">
        <v>1.1388788696259275E-2</v>
      </c>
    </row>
    <row r="163" spans="1:3">
      <c r="A163" s="436" t="s">
        <v>1016</v>
      </c>
      <c r="B163" s="320">
        <v>0.61246</v>
      </c>
      <c r="C163" s="321">
        <v>1.0848920034857127E-2</v>
      </c>
    </row>
    <row r="164" spans="1:3" ht="25.5">
      <c r="A164" s="436" t="s">
        <v>953</v>
      </c>
      <c r="B164" s="320">
        <v>0.56937499999999996</v>
      </c>
      <c r="C164" s="321">
        <v>1.0085726161458343E-2</v>
      </c>
    </row>
    <row r="165" spans="1:3">
      <c r="A165" s="436" t="s">
        <v>1021</v>
      </c>
      <c r="B165" s="320">
        <v>0.56794999999999995</v>
      </c>
      <c r="C165" s="321">
        <v>1.0060484168430764E-2</v>
      </c>
    </row>
    <row r="166" spans="1:3">
      <c r="A166" s="436" t="s">
        <v>1409</v>
      </c>
      <c r="B166" s="320">
        <v>0.56052500000000005</v>
      </c>
      <c r="C166" s="321">
        <v>9.9289600994975878E-3</v>
      </c>
    </row>
    <row r="167" spans="1:3" ht="25.5">
      <c r="A167" s="436" t="s">
        <v>1321</v>
      </c>
      <c r="B167" s="320">
        <v>0.55854999999999999</v>
      </c>
      <c r="C167" s="321">
        <v>9.8939755828453269E-3</v>
      </c>
    </row>
    <row r="168" spans="1:3">
      <c r="A168" s="436" t="s">
        <v>999</v>
      </c>
      <c r="B168" s="320">
        <v>0.54100000000000004</v>
      </c>
      <c r="C168" s="321">
        <v>9.5831005108214518E-3</v>
      </c>
    </row>
    <row r="169" spans="1:3" ht="25.5">
      <c r="A169" s="436" t="s">
        <v>1368</v>
      </c>
      <c r="B169" s="320">
        <v>0.53527499999999995</v>
      </c>
      <c r="C169" s="321">
        <v>9.4816896967281922E-3</v>
      </c>
    </row>
    <row r="170" spans="1:3">
      <c r="A170" s="436" t="s">
        <v>997</v>
      </c>
      <c r="B170" s="320">
        <v>0.53264999999999996</v>
      </c>
      <c r="C170" s="321">
        <v>9.4351912885194938E-3</v>
      </c>
    </row>
    <row r="171" spans="1:3" ht="25.5">
      <c r="A171" s="436" t="s">
        <v>1292</v>
      </c>
      <c r="B171" s="320">
        <v>0.43135000000000001</v>
      </c>
      <c r="C171" s="321">
        <v>7.640795573646642E-3</v>
      </c>
    </row>
    <row r="172" spans="1:3">
      <c r="A172" s="436" t="s">
        <v>1001</v>
      </c>
      <c r="B172" s="320">
        <v>0.43131249999999999</v>
      </c>
      <c r="C172" s="321">
        <v>7.6401313106722315E-3</v>
      </c>
    </row>
    <row r="173" spans="1:3">
      <c r="A173" s="436" t="s">
        <v>946</v>
      </c>
      <c r="B173" s="320">
        <v>0.41792750000000001</v>
      </c>
      <c r="C173" s="324">
        <v>7.40303371300616E-3</v>
      </c>
    </row>
    <row r="174" spans="1:3">
      <c r="A174" s="436" t="s">
        <v>1062</v>
      </c>
      <c r="B174" s="320">
        <v>0.41504750000000001</v>
      </c>
      <c r="C174" s="324">
        <v>7.3520183165714731E-3</v>
      </c>
    </row>
    <row r="175" spans="1:3">
      <c r="A175" s="436" t="s">
        <v>990</v>
      </c>
      <c r="B175" s="320">
        <v>0.39909499999999998</v>
      </c>
      <c r="C175" s="324">
        <v>7.0694408472574627E-3</v>
      </c>
    </row>
    <row r="176" spans="1:3" ht="25.5">
      <c r="A176" s="436" t="s">
        <v>1045</v>
      </c>
      <c r="B176" s="320">
        <v>0.3498</v>
      </c>
      <c r="C176" s="324">
        <v>6.1962450252963843E-3</v>
      </c>
    </row>
    <row r="177" spans="1:3">
      <c r="A177" s="436" t="s">
        <v>940</v>
      </c>
      <c r="B177" s="320">
        <v>0.34244999999999998</v>
      </c>
      <c r="C177" s="324">
        <v>6.0660494823120258E-3</v>
      </c>
    </row>
    <row r="178" spans="1:3">
      <c r="A178" s="436" t="s">
        <v>918</v>
      </c>
      <c r="B178" s="320">
        <v>0.33650000000000002</v>
      </c>
      <c r="C178" s="324">
        <v>5.9606530903723084E-3</v>
      </c>
    </row>
    <row r="179" spans="1:3">
      <c r="A179" s="436" t="s">
        <v>969</v>
      </c>
      <c r="B179" s="320">
        <v>0.32424999999999998</v>
      </c>
      <c r="C179" s="324">
        <v>5.7436605187317106E-3</v>
      </c>
    </row>
    <row r="180" spans="1:3">
      <c r="A180" s="436" t="s">
        <v>1008</v>
      </c>
      <c r="B180" s="320">
        <v>0.30985750000000001</v>
      </c>
      <c r="C180" s="324">
        <v>5.4887163891531579E-3</v>
      </c>
    </row>
    <row r="181" spans="1:3">
      <c r="A181" s="436" t="s">
        <v>1009</v>
      </c>
      <c r="B181" s="320">
        <v>0.29832500000000001</v>
      </c>
      <c r="C181" s="324">
        <v>5.2844333824229386E-3</v>
      </c>
    </row>
    <row r="182" spans="1:3">
      <c r="A182" s="436" t="s">
        <v>1012</v>
      </c>
      <c r="B182" s="320">
        <v>0.29117500000000002</v>
      </c>
      <c r="C182" s="324">
        <v>5.1577805753021001E-3</v>
      </c>
    </row>
    <row r="183" spans="1:3" ht="25.5">
      <c r="A183" s="436" t="s">
        <v>1293</v>
      </c>
      <c r="B183" s="320">
        <v>0.27915000000000001</v>
      </c>
      <c r="C183" s="324">
        <v>4.9447735815079637E-3</v>
      </c>
    </row>
    <row r="184" spans="1:3">
      <c r="A184" s="436" t="s">
        <v>1004</v>
      </c>
      <c r="B184" s="320">
        <v>0.24953</v>
      </c>
      <c r="C184" s="324">
        <v>4.4200944001206591E-3</v>
      </c>
    </row>
    <row r="185" spans="1:3">
      <c r="A185" s="436" t="s">
        <v>1002</v>
      </c>
      <c r="B185" s="320">
        <v>0.229685</v>
      </c>
      <c r="C185" s="324">
        <v>4.0685664340628933E-3</v>
      </c>
    </row>
    <row r="186" spans="1:3">
      <c r="A186" s="436" t="s">
        <v>1318</v>
      </c>
      <c r="B186" s="320">
        <v>0.17730000000000001</v>
      </c>
      <c r="C186" s="324">
        <v>3.1406353430104318E-3</v>
      </c>
    </row>
    <row r="187" spans="1:3" ht="25.5">
      <c r="A187" s="436" t="s">
        <v>1367</v>
      </c>
      <c r="B187" s="320">
        <v>0.15942500000000001</v>
      </c>
      <c r="C187" s="324">
        <v>2.8240033252083367E-3</v>
      </c>
    </row>
    <row r="188" spans="1:3">
      <c r="A188" s="436" t="s">
        <v>996</v>
      </c>
      <c r="B188" s="320">
        <v>0.13902500000000001</v>
      </c>
      <c r="C188" s="324">
        <v>2.4626442671293021E-3</v>
      </c>
    </row>
    <row r="189" spans="1:3">
      <c r="A189" s="436" t="s">
        <v>1026</v>
      </c>
      <c r="B189" s="320">
        <v>7.8649999999999998E-2</v>
      </c>
      <c r="C189" s="324">
        <v>1.3931808783292185E-3</v>
      </c>
    </row>
    <row r="190" spans="1:3" ht="25.5">
      <c r="A190" s="436" t="s">
        <v>1049</v>
      </c>
      <c r="B190" s="320">
        <v>6.3750000000000001E-2</v>
      </c>
      <c r="C190" s="324">
        <v>1.1292470564969825E-3</v>
      </c>
    </row>
    <row r="191" spans="1:3" ht="25.5">
      <c r="A191" s="436" t="s">
        <v>949</v>
      </c>
      <c r="B191" s="320">
        <v>5.6849999999999998E-2</v>
      </c>
      <c r="C191" s="324">
        <v>1.0070226692055445E-3</v>
      </c>
    </row>
    <row r="192" spans="1:3" ht="25.5">
      <c r="A192" s="436" t="s">
        <v>1022</v>
      </c>
      <c r="B192" s="320">
        <v>4.2424999999999997E-2</v>
      </c>
      <c r="C192" s="324">
        <v>7.5150284504916837E-4</v>
      </c>
    </row>
    <row r="193" spans="1:3">
      <c r="A193" s="436" t="s">
        <v>1011</v>
      </c>
      <c r="B193" s="320">
        <v>3.6999999999999998E-2</v>
      </c>
      <c r="C193" s="324">
        <v>6.5540613475118989E-4</v>
      </c>
    </row>
    <row r="194" spans="1:3" ht="25.5">
      <c r="A194" s="436" t="s">
        <v>877</v>
      </c>
      <c r="B194" s="320">
        <v>2.6624999999999999E-2</v>
      </c>
      <c r="C194" s="329">
        <v>4.7162671183109266E-4</v>
      </c>
    </row>
    <row r="195" spans="1:3" ht="25.5">
      <c r="A195" s="436" t="s">
        <v>1632</v>
      </c>
      <c r="B195" s="320">
        <v>2.6502499999999998E-2</v>
      </c>
      <c r="C195" s="329">
        <v>4.6945678611468673E-4</v>
      </c>
    </row>
    <row r="196" spans="1:3" ht="25.5">
      <c r="A196" s="436" t="s">
        <v>1019</v>
      </c>
      <c r="B196" s="320">
        <v>2.4825E-2</v>
      </c>
      <c r="C196" s="329">
        <v>4.3974208905941324E-4</v>
      </c>
    </row>
    <row r="197" spans="1:3">
      <c r="A197" s="436" t="s">
        <v>1047</v>
      </c>
      <c r="B197" s="320">
        <v>1.8175E-2</v>
      </c>
      <c r="C197" s="329">
        <v>3.21946121597375E-4</v>
      </c>
    </row>
    <row r="198" spans="1:3">
      <c r="A198" s="436" t="s">
        <v>976</v>
      </c>
      <c r="B198" s="320">
        <v>1.4999999999999999E-2</v>
      </c>
      <c r="C198" s="329">
        <v>2.6570518976399589E-4</v>
      </c>
    </row>
    <row r="199" spans="1:3" ht="25.5">
      <c r="A199" s="436" t="s">
        <v>1388</v>
      </c>
      <c r="B199" s="320">
        <v>1.435E-2</v>
      </c>
      <c r="C199" s="329">
        <v>2.5419129820755611E-4</v>
      </c>
    </row>
    <row r="200" spans="1:3" ht="25.5">
      <c r="A200" s="436" t="s">
        <v>1025</v>
      </c>
      <c r="B200" s="320">
        <v>1.4175E-2</v>
      </c>
      <c r="C200" s="329">
        <v>2.5109140432697609E-4</v>
      </c>
    </row>
    <row r="201" spans="1:3" ht="25.5">
      <c r="A201" s="436" t="s">
        <v>1023</v>
      </c>
      <c r="B201" s="320">
        <v>1.2E-2</v>
      </c>
      <c r="C201" s="329">
        <v>2.1256415181119672E-4</v>
      </c>
    </row>
    <row r="202" spans="1:3">
      <c r="A202" s="436" t="s">
        <v>1042</v>
      </c>
      <c r="B202" s="320">
        <v>1.0500000000000001E-2</v>
      </c>
      <c r="C202" s="329">
        <v>1.8599363283479714E-4</v>
      </c>
    </row>
    <row r="203" spans="1:3" ht="25.5">
      <c r="A203" s="436" t="s">
        <v>1371</v>
      </c>
      <c r="B203" s="320">
        <v>1.0212499999999999E-2</v>
      </c>
      <c r="C203" s="329">
        <v>1.8090095003098718E-4</v>
      </c>
    </row>
    <row r="204" spans="1:3" ht="38.25">
      <c r="A204" s="436" t="s">
        <v>1323</v>
      </c>
      <c r="B204" s="431">
        <v>5.4999999999999997E-3</v>
      </c>
      <c r="C204" s="329">
        <v>9.7425236246798501E-5</v>
      </c>
    </row>
    <row r="205" spans="1:3" ht="25.5">
      <c r="A205" s="436" t="s">
        <v>1695</v>
      </c>
      <c r="B205" s="431">
        <v>5.0000000000000001E-3</v>
      </c>
      <c r="C205" s="440">
        <v>8.856839658799863E-5</v>
      </c>
    </row>
    <row r="206" spans="1:3" ht="20.25" customHeight="1">
      <c r="A206" s="392" t="s">
        <v>117</v>
      </c>
      <c r="B206" s="393">
        <v>5645.3545425000048</v>
      </c>
      <c r="C206" s="394">
        <v>99.999999999999815</v>
      </c>
    </row>
    <row r="207" spans="1:3">
      <c r="A207" s="395" t="s">
        <v>464</v>
      </c>
      <c r="B207" s="393">
        <v>1706.5931200000002</v>
      </c>
      <c r="C207" s="394">
        <v>30.230043253301993</v>
      </c>
    </row>
    <row r="208" spans="1:3">
      <c r="A208" s="531" t="s">
        <v>159</v>
      </c>
      <c r="B208" s="532"/>
      <c r="C208" s="421">
        <v>3.1450219730360267E-2</v>
      </c>
    </row>
    <row r="209" spans="2:2">
      <c r="B209" s="206"/>
    </row>
  </sheetData>
  <mergeCells count="2">
    <mergeCell ref="A1:C1"/>
    <mergeCell ref="A208:B208"/>
  </mergeCells>
  <conditionalFormatting sqref="B209">
    <cfRule type="containsText" dxfId="2" priority="1" operator="containsText" text="OK">
      <formula>NOT(ISERROR(SEARCH("OK",B209)))</formula>
    </cfRule>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7030A0"/>
  </sheetPr>
  <dimension ref="A1:C46"/>
  <sheetViews>
    <sheetView view="pageBreakPreview" zoomScaleNormal="77" zoomScaleSheetLayoutView="100" workbookViewId="0">
      <selection activeCell="F25" sqref="F25"/>
    </sheetView>
  </sheetViews>
  <sheetFormatPr defaultRowHeight="14.25"/>
  <cols>
    <col min="1" max="1" width="37.42578125" style="136" customWidth="1"/>
    <col min="2" max="2" width="23.28515625" style="137" customWidth="1"/>
    <col min="3" max="3" width="25.28515625" style="132" customWidth="1"/>
    <col min="4" max="251" width="9.140625" style="132"/>
    <col min="252" max="252" width="38.7109375" style="132" customWidth="1"/>
    <col min="253" max="253" width="23.28515625" style="132" customWidth="1"/>
    <col min="254" max="254" width="28.140625" style="132" customWidth="1"/>
    <col min="255" max="507" width="9.140625" style="132"/>
    <col min="508" max="508" width="38.7109375" style="132" customWidth="1"/>
    <col min="509" max="509" width="23.28515625" style="132" customWidth="1"/>
    <col min="510" max="510" width="28.140625" style="132" customWidth="1"/>
    <col min="511" max="763" width="9.140625" style="132"/>
    <col min="764" max="764" width="38.7109375" style="132" customWidth="1"/>
    <col min="765" max="765" width="23.28515625" style="132" customWidth="1"/>
    <col min="766" max="766" width="28.140625" style="132" customWidth="1"/>
    <col min="767" max="1019" width="9.140625" style="132"/>
    <col min="1020" max="1020" width="38.7109375" style="132" customWidth="1"/>
    <col min="1021" max="1021" width="23.28515625" style="132" customWidth="1"/>
    <col min="1022" max="1022" width="28.140625" style="132" customWidth="1"/>
    <col min="1023" max="1275" width="9.140625" style="132"/>
    <col min="1276" max="1276" width="38.7109375" style="132" customWidth="1"/>
    <col min="1277" max="1277" width="23.28515625" style="132" customWidth="1"/>
    <col min="1278" max="1278" width="28.140625" style="132" customWidth="1"/>
    <col min="1279" max="1531" width="9.140625" style="132"/>
    <col min="1532" max="1532" width="38.7109375" style="132" customWidth="1"/>
    <col min="1533" max="1533" width="23.28515625" style="132" customWidth="1"/>
    <col min="1534" max="1534" width="28.140625" style="132" customWidth="1"/>
    <col min="1535" max="1787" width="9.140625" style="132"/>
    <col min="1788" max="1788" width="38.7109375" style="132" customWidth="1"/>
    <col min="1789" max="1789" width="23.28515625" style="132" customWidth="1"/>
    <col min="1790" max="1790" width="28.140625" style="132" customWidth="1"/>
    <col min="1791" max="2043" width="9.140625" style="132"/>
    <col min="2044" max="2044" width="38.7109375" style="132" customWidth="1"/>
    <col min="2045" max="2045" width="23.28515625" style="132" customWidth="1"/>
    <col min="2046" max="2046" width="28.140625" style="132" customWidth="1"/>
    <col min="2047" max="2299" width="9.140625" style="132"/>
    <col min="2300" max="2300" width="38.7109375" style="132" customWidth="1"/>
    <col min="2301" max="2301" width="23.28515625" style="132" customWidth="1"/>
    <col min="2302" max="2302" width="28.140625" style="132" customWidth="1"/>
    <col min="2303" max="2555" width="9.140625" style="132"/>
    <col min="2556" max="2556" width="38.7109375" style="132" customWidth="1"/>
    <col min="2557" max="2557" width="23.28515625" style="132" customWidth="1"/>
    <col min="2558" max="2558" width="28.140625" style="132" customWidth="1"/>
    <col min="2559" max="2811" width="9.140625" style="132"/>
    <col min="2812" max="2812" width="38.7109375" style="132" customWidth="1"/>
    <col min="2813" max="2813" width="23.28515625" style="132" customWidth="1"/>
    <col min="2814" max="2814" width="28.140625" style="132" customWidth="1"/>
    <col min="2815" max="3067" width="9.140625" style="132"/>
    <col min="3068" max="3068" width="38.7109375" style="132" customWidth="1"/>
    <col min="3069" max="3069" width="23.28515625" style="132" customWidth="1"/>
    <col min="3070" max="3070" width="28.140625" style="132" customWidth="1"/>
    <col min="3071" max="3323" width="9.140625" style="132"/>
    <col min="3324" max="3324" width="38.7109375" style="132" customWidth="1"/>
    <col min="3325" max="3325" width="23.28515625" style="132" customWidth="1"/>
    <col min="3326" max="3326" width="28.140625" style="132" customWidth="1"/>
    <col min="3327" max="3579" width="9.140625" style="132"/>
    <col min="3580" max="3580" width="38.7109375" style="132" customWidth="1"/>
    <col min="3581" max="3581" width="23.28515625" style="132" customWidth="1"/>
    <col min="3582" max="3582" width="28.140625" style="132" customWidth="1"/>
    <col min="3583" max="3835" width="9.140625" style="132"/>
    <col min="3836" max="3836" width="38.7109375" style="132" customWidth="1"/>
    <col min="3837" max="3837" width="23.28515625" style="132" customWidth="1"/>
    <col min="3838" max="3838" width="28.140625" style="132" customWidth="1"/>
    <col min="3839" max="4091" width="9.140625" style="132"/>
    <col min="4092" max="4092" width="38.7109375" style="132" customWidth="1"/>
    <col min="4093" max="4093" width="23.28515625" style="132" customWidth="1"/>
    <col min="4094" max="4094" width="28.140625" style="132" customWidth="1"/>
    <col min="4095" max="4347" width="9.140625" style="132"/>
    <col min="4348" max="4348" width="38.7109375" style="132" customWidth="1"/>
    <col min="4349" max="4349" width="23.28515625" style="132" customWidth="1"/>
    <col min="4350" max="4350" width="28.140625" style="132" customWidth="1"/>
    <col min="4351" max="4603" width="9.140625" style="132"/>
    <col min="4604" max="4604" width="38.7109375" style="132" customWidth="1"/>
    <col min="4605" max="4605" width="23.28515625" style="132" customWidth="1"/>
    <col min="4606" max="4606" width="28.140625" style="132" customWidth="1"/>
    <col min="4607" max="4859" width="9.140625" style="132"/>
    <col min="4860" max="4860" width="38.7109375" style="132" customWidth="1"/>
    <col min="4861" max="4861" width="23.28515625" style="132" customWidth="1"/>
    <col min="4862" max="4862" width="28.140625" style="132" customWidth="1"/>
    <col min="4863" max="5115" width="9.140625" style="132"/>
    <col min="5116" max="5116" width="38.7109375" style="132" customWidth="1"/>
    <col min="5117" max="5117" width="23.28515625" style="132" customWidth="1"/>
    <col min="5118" max="5118" width="28.140625" style="132" customWidth="1"/>
    <col min="5119" max="5371" width="9.140625" style="132"/>
    <col min="5372" max="5372" width="38.7109375" style="132" customWidth="1"/>
    <col min="5373" max="5373" width="23.28515625" style="132" customWidth="1"/>
    <col min="5374" max="5374" width="28.140625" style="132" customWidth="1"/>
    <col min="5375" max="5627" width="9.140625" style="132"/>
    <col min="5628" max="5628" width="38.7109375" style="132" customWidth="1"/>
    <col min="5629" max="5629" width="23.28515625" style="132" customWidth="1"/>
    <col min="5630" max="5630" width="28.140625" style="132" customWidth="1"/>
    <col min="5631" max="5883" width="9.140625" style="132"/>
    <col min="5884" max="5884" width="38.7109375" style="132" customWidth="1"/>
    <col min="5885" max="5885" width="23.28515625" style="132" customWidth="1"/>
    <col min="5886" max="5886" width="28.140625" style="132" customWidth="1"/>
    <col min="5887" max="6139" width="9.140625" style="132"/>
    <col min="6140" max="6140" width="38.7109375" style="132" customWidth="1"/>
    <col min="6141" max="6141" width="23.28515625" style="132" customWidth="1"/>
    <col min="6142" max="6142" width="28.140625" style="132" customWidth="1"/>
    <col min="6143" max="6395" width="9.140625" style="132"/>
    <col min="6396" max="6396" width="38.7109375" style="132" customWidth="1"/>
    <col min="6397" max="6397" width="23.28515625" style="132" customWidth="1"/>
    <col min="6398" max="6398" width="28.140625" style="132" customWidth="1"/>
    <col min="6399" max="6651" width="9.140625" style="132"/>
    <col min="6652" max="6652" width="38.7109375" style="132" customWidth="1"/>
    <col min="6653" max="6653" width="23.28515625" style="132" customWidth="1"/>
    <col min="6654" max="6654" width="28.140625" style="132" customWidth="1"/>
    <col min="6655" max="6907" width="9.140625" style="132"/>
    <col min="6908" max="6908" width="38.7109375" style="132" customWidth="1"/>
    <col min="6909" max="6909" width="23.28515625" style="132" customWidth="1"/>
    <col min="6910" max="6910" width="28.140625" style="132" customWidth="1"/>
    <col min="6911" max="7163" width="9.140625" style="132"/>
    <col min="7164" max="7164" width="38.7109375" style="132" customWidth="1"/>
    <col min="7165" max="7165" width="23.28515625" style="132" customWidth="1"/>
    <col min="7166" max="7166" width="28.140625" style="132" customWidth="1"/>
    <col min="7167" max="7419" width="9.140625" style="132"/>
    <col min="7420" max="7420" width="38.7109375" style="132" customWidth="1"/>
    <col min="7421" max="7421" width="23.28515625" style="132" customWidth="1"/>
    <col min="7422" max="7422" width="28.140625" style="132" customWidth="1"/>
    <col min="7423" max="7675" width="9.140625" style="132"/>
    <col min="7676" max="7676" width="38.7109375" style="132" customWidth="1"/>
    <col min="7677" max="7677" width="23.28515625" style="132" customWidth="1"/>
    <col min="7678" max="7678" width="28.140625" style="132" customWidth="1"/>
    <col min="7679" max="7931" width="9.140625" style="132"/>
    <col min="7932" max="7932" width="38.7109375" style="132" customWidth="1"/>
    <col min="7933" max="7933" width="23.28515625" style="132" customWidth="1"/>
    <col min="7934" max="7934" width="28.140625" style="132" customWidth="1"/>
    <col min="7935" max="8187" width="9.140625" style="132"/>
    <col min="8188" max="8188" width="38.7109375" style="132" customWidth="1"/>
    <col min="8189" max="8189" width="23.28515625" style="132" customWidth="1"/>
    <col min="8190" max="8190" width="28.140625" style="132" customWidth="1"/>
    <col min="8191" max="8443" width="9.140625" style="132"/>
    <col min="8444" max="8444" width="38.7109375" style="132" customWidth="1"/>
    <col min="8445" max="8445" width="23.28515625" style="132" customWidth="1"/>
    <col min="8446" max="8446" width="28.140625" style="132" customWidth="1"/>
    <col min="8447" max="8699" width="9.140625" style="132"/>
    <col min="8700" max="8700" width="38.7109375" style="132" customWidth="1"/>
    <col min="8701" max="8701" width="23.28515625" style="132" customWidth="1"/>
    <col min="8702" max="8702" width="28.140625" style="132" customWidth="1"/>
    <col min="8703" max="8955" width="9.140625" style="132"/>
    <col min="8956" max="8956" width="38.7109375" style="132" customWidth="1"/>
    <col min="8957" max="8957" width="23.28515625" style="132" customWidth="1"/>
    <col min="8958" max="8958" width="28.140625" style="132" customWidth="1"/>
    <col min="8959" max="9211" width="9.140625" style="132"/>
    <col min="9212" max="9212" width="38.7109375" style="132" customWidth="1"/>
    <col min="9213" max="9213" width="23.28515625" style="132" customWidth="1"/>
    <col min="9214" max="9214" width="28.140625" style="132" customWidth="1"/>
    <col min="9215" max="9467" width="9.140625" style="132"/>
    <col min="9468" max="9468" width="38.7109375" style="132" customWidth="1"/>
    <col min="9469" max="9469" width="23.28515625" style="132" customWidth="1"/>
    <col min="9470" max="9470" width="28.140625" style="132" customWidth="1"/>
    <col min="9471" max="9723" width="9.140625" style="132"/>
    <col min="9724" max="9724" width="38.7109375" style="132" customWidth="1"/>
    <col min="9725" max="9725" width="23.28515625" style="132" customWidth="1"/>
    <col min="9726" max="9726" width="28.140625" style="132" customWidth="1"/>
    <col min="9727" max="9979" width="9.140625" style="132"/>
    <col min="9980" max="9980" width="38.7109375" style="132" customWidth="1"/>
    <col min="9981" max="9981" width="23.28515625" style="132" customWidth="1"/>
    <col min="9982" max="9982" width="28.140625" style="132" customWidth="1"/>
    <col min="9983" max="10235" width="9.140625" style="132"/>
    <col min="10236" max="10236" width="38.7109375" style="132" customWidth="1"/>
    <col min="10237" max="10237" width="23.28515625" style="132" customWidth="1"/>
    <col min="10238" max="10238" width="28.140625" style="132" customWidth="1"/>
    <col min="10239" max="10491" width="9.140625" style="132"/>
    <col min="10492" max="10492" width="38.7109375" style="132" customWidth="1"/>
    <col min="10493" max="10493" width="23.28515625" style="132" customWidth="1"/>
    <col min="10494" max="10494" width="28.140625" style="132" customWidth="1"/>
    <col min="10495" max="10747" width="9.140625" style="132"/>
    <col min="10748" max="10748" width="38.7109375" style="132" customWidth="1"/>
    <col min="10749" max="10749" width="23.28515625" style="132" customWidth="1"/>
    <col min="10750" max="10750" width="28.140625" style="132" customWidth="1"/>
    <col min="10751" max="11003" width="9.140625" style="132"/>
    <col min="11004" max="11004" width="38.7109375" style="132" customWidth="1"/>
    <col min="11005" max="11005" width="23.28515625" style="132" customWidth="1"/>
    <col min="11006" max="11006" width="28.140625" style="132" customWidth="1"/>
    <col min="11007" max="11259" width="9.140625" style="132"/>
    <col min="11260" max="11260" width="38.7109375" style="132" customWidth="1"/>
    <col min="11261" max="11261" width="23.28515625" style="132" customWidth="1"/>
    <col min="11262" max="11262" width="28.140625" style="132" customWidth="1"/>
    <col min="11263" max="11515" width="9.140625" style="132"/>
    <col min="11516" max="11516" width="38.7109375" style="132" customWidth="1"/>
    <col min="11517" max="11517" width="23.28515625" style="132" customWidth="1"/>
    <col min="11518" max="11518" width="28.140625" style="132" customWidth="1"/>
    <col min="11519" max="11771" width="9.140625" style="132"/>
    <col min="11772" max="11772" width="38.7109375" style="132" customWidth="1"/>
    <col min="11773" max="11773" width="23.28515625" style="132" customWidth="1"/>
    <col min="11774" max="11774" width="28.140625" style="132" customWidth="1"/>
    <col min="11775" max="12027" width="9.140625" style="132"/>
    <col min="12028" max="12028" width="38.7109375" style="132" customWidth="1"/>
    <col min="12029" max="12029" width="23.28515625" style="132" customWidth="1"/>
    <col min="12030" max="12030" width="28.140625" style="132" customWidth="1"/>
    <col min="12031" max="12283" width="9.140625" style="132"/>
    <col min="12284" max="12284" width="38.7109375" style="132" customWidth="1"/>
    <col min="12285" max="12285" width="23.28515625" style="132" customWidth="1"/>
    <col min="12286" max="12286" width="28.140625" style="132" customWidth="1"/>
    <col min="12287" max="12539" width="9.140625" style="132"/>
    <col min="12540" max="12540" width="38.7109375" style="132" customWidth="1"/>
    <col min="12541" max="12541" width="23.28515625" style="132" customWidth="1"/>
    <col min="12542" max="12542" width="28.140625" style="132" customWidth="1"/>
    <col min="12543" max="12795" width="9.140625" style="132"/>
    <col min="12796" max="12796" width="38.7109375" style="132" customWidth="1"/>
    <col min="12797" max="12797" width="23.28515625" style="132" customWidth="1"/>
    <col min="12798" max="12798" width="28.140625" style="132" customWidth="1"/>
    <col min="12799" max="13051" width="9.140625" style="132"/>
    <col min="13052" max="13052" width="38.7109375" style="132" customWidth="1"/>
    <col min="13053" max="13053" width="23.28515625" style="132" customWidth="1"/>
    <col min="13054" max="13054" width="28.140625" style="132" customWidth="1"/>
    <col min="13055" max="13307" width="9.140625" style="132"/>
    <col min="13308" max="13308" width="38.7109375" style="132" customWidth="1"/>
    <col min="13309" max="13309" width="23.28515625" style="132" customWidth="1"/>
    <col min="13310" max="13310" width="28.140625" style="132" customWidth="1"/>
    <col min="13311" max="13563" width="9.140625" style="132"/>
    <col min="13564" max="13564" width="38.7109375" style="132" customWidth="1"/>
    <col min="13565" max="13565" width="23.28515625" style="132" customWidth="1"/>
    <col min="13566" max="13566" width="28.140625" style="132" customWidth="1"/>
    <col min="13567" max="13819" width="9.140625" style="132"/>
    <col min="13820" max="13820" width="38.7109375" style="132" customWidth="1"/>
    <col min="13821" max="13821" width="23.28515625" style="132" customWidth="1"/>
    <col min="13822" max="13822" width="28.140625" style="132" customWidth="1"/>
    <col min="13823" max="14075" width="9.140625" style="132"/>
    <col min="14076" max="14076" width="38.7109375" style="132" customWidth="1"/>
    <col min="14077" max="14077" width="23.28515625" style="132" customWidth="1"/>
    <col min="14078" max="14078" width="28.140625" style="132" customWidth="1"/>
    <col min="14079" max="14331" width="9.140625" style="132"/>
    <col min="14332" max="14332" width="38.7109375" style="132" customWidth="1"/>
    <col min="14333" max="14333" width="23.28515625" style="132" customWidth="1"/>
    <col min="14334" max="14334" width="28.140625" style="132" customWidth="1"/>
    <col min="14335" max="14587" width="9.140625" style="132"/>
    <col min="14588" max="14588" width="38.7109375" style="132" customWidth="1"/>
    <col min="14589" max="14589" width="23.28515625" style="132" customWidth="1"/>
    <col min="14590" max="14590" width="28.140625" style="132" customWidth="1"/>
    <col min="14591" max="14843" width="9.140625" style="132"/>
    <col min="14844" max="14844" width="38.7109375" style="132" customWidth="1"/>
    <col min="14845" max="14845" width="23.28515625" style="132" customWidth="1"/>
    <col min="14846" max="14846" width="28.140625" style="132" customWidth="1"/>
    <col min="14847" max="15099" width="9.140625" style="132"/>
    <col min="15100" max="15100" width="38.7109375" style="132" customWidth="1"/>
    <col min="15101" max="15101" width="23.28515625" style="132" customWidth="1"/>
    <col min="15102" max="15102" width="28.140625" style="132" customWidth="1"/>
    <col min="15103" max="15355" width="9.140625" style="132"/>
    <col min="15356" max="15356" width="38.7109375" style="132" customWidth="1"/>
    <col min="15357" max="15357" width="23.28515625" style="132" customWidth="1"/>
    <col min="15358" max="15358" width="28.140625" style="132" customWidth="1"/>
    <col min="15359" max="15611" width="9.140625" style="132"/>
    <col min="15612" max="15612" width="38.7109375" style="132" customWidth="1"/>
    <col min="15613" max="15613" width="23.28515625" style="132" customWidth="1"/>
    <col min="15614" max="15614" width="28.140625" style="132" customWidth="1"/>
    <col min="15615" max="15867" width="9.140625" style="132"/>
    <col min="15868" max="15868" width="38.7109375" style="132" customWidth="1"/>
    <col min="15869" max="15869" width="23.28515625" style="132" customWidth="1"/>
    <col min="15870" max="15870" width="28.140625" style="132" customWidth="1"/>
    <col min="15871" max="16123" width="9.140625" style="132"/>
    <col min="16124" max="16124" width="38.7109375" style="132" customWidth="1"/>
    <col min="16125" max="16125" width="23.28515625" style="132" customWidth="1"/>
    <col min="16126" max="16126" width="28.140625" style="132" customWidth="1"/>
    <col min="16127" max="16384" width="9.140625" style="132"/>
  </cols>
  <sheetData>
    <row r="1" spans="1:3" ht="33" customHeight="1">
      <c r="A1" s="537" t="s">
        <v>1766</v>
      </c>
      <c r="B1" s="538"/>
      <c r="C1" s="539"/>
    </row>
    <row r="2" spans="1:3" ht="28.5">
      <c r="A2" s="385" t="s">
        <v>471</v>
      </c>
      <c r="B2" s="386" t="s">
        <v>1328</v>
      </c>
      <c r="C2" s="386" t="s">
        <v>179</v>
      </c>
    </row>
    <row r="3" spans="1:3" s="133" customFormat="1" ht="15.75" customHeight="1">
      <c r="A3" s="325" t="s">
        <v>913</v>
      </c>
      <c r="B3" s="320">
        <v>1436.93679</v>
      </c>
      <c r="C3" s="321">
        <v>25.453437497721161</v>
      </c>
    </row>
    <row r="4" spans="1:3" s="133" customFormat="1" ht="15.75" customHeight="1">
      <c r="A4" s="325" t="s">
        <v>893</v>
      </c>
      <c r="B4" s="320">
        <v>496.70915000000002</v>
      </c>
      <c r="C4" s="321">
        <v>8.7985465972175483</v>
      </c>
    </row>
    <row r="5" spans="1:3" s="133" customFormat="1" ht="15.75" customHeight="1">
      <c r="A5" s="325" t="s">
        <v>925</v>
      </c>
      <c r="B5" s="320">
        <v>471.21963249999999</v>
      </c>
      <c r="C5" s="321">
        <v>8.3470334582621994</v>
      </c>
    </row>
    <row r="6" spans="1:3" s="133" customFormat="1" ht="15.75" customHeight="1">
      <c r="A6" s="326" t="s">
        <v>950</v>
      </c>
      <c r="B6" s="320">
        <v>450.19115499999998</v>
      </c>
      <c r="C6" s="321">
        <v>7.9745417512898387</v>
      </c>
    </row>
    <row r="7" spans="1:3" s="133" customFormat="1" ht="15.75" customHeight="1">
      <c r="A7" s="325" t="s">
        <v>910</v>
      </c>
      <c r="B7" s="320">
        <v>340.44009</v>
      </c>
      <c r="C7" s="321">
        <v>6.030446581114794</v>
      </c>
    </row>
    <row r="8" spans="1:3" s="133" customFormat="1" ht="15.75" customHeight="1">
      <c r="A8" s="326" t="s">
        <v>904</v>
      </c>
      <c r="B8" s="320">
        <v>326.35073</v>
      </c>
      <c r="C8" s="321">
        <v>5.7808721762845776</v>
      </c>
    </row>
    <row r="9" spans="1:3" s="133" customFormat="1" ht="15.75" customHeight="1">
      <c r="A9" s="326" t="s">
        <v>923</v>
      </c>
      <c r="B9" s="320">
        <v>311.8560425</v>
      </c>
      <c r="C9" s="321">
        <v>5.5241179301007559</v>
      </c>
    </row>
    <row r="10" spans="1:3" s="133" customFormat="1" ht="15.75" customHeight="1">
      <c r="A10" s="326" t="s">
        <v>897</v>
      </c>
      <c r="B10" s="320">
        <v>305.42062499999997</v>
      </c>
      <c r="C10" s="321">
        <v>5.4101230082308858</v>
      </c>
    </row>
    <row r="11" spans="1:3" s="133" customFormat="1" ht="15.75" customHeight="1">
      <c r="A11" s="326" t="s">
        <v>915</v>
      </c>
      <c r="B11" s="320">
        <v>284.77173749999997</v>
      </c>
      <c r="C11" s="321">
        <v>5.0443552367906923</v>
      </c>
    </row>
    <row r="12" spans="1:3" s="133" customFormat="1" ht="15.75" customHeight="1">
      <c r="A12" s="326" t="s">
        <v>899</v>
      </c>
      <c r="B12" s="320">
        <v>194.07511</v>
      </c>
      <c r="C12" s="321">
        <v>3.4377842620678942</v>
      </c>
    </row>
    <row r="13" spans="1:3" s="133" customFormat="1" ht="15.75" customHeight="1">
      <c r="A13" s="326" t="s">
        <v>72</v>
      </c>
      <c r="B13" s="320">
        <v>162.0212775</v>
      </c>
      <c r="C13" s="321">
        <v>2.8699929522628382</v>
      </c>
    </row>
    <row r="14" spans="1:3" s="133" customFormat="1">
      <c r="A14" s="326" t="s">
        <v>985</v>
      </c>
      <c r="B14" s="320">
        <v>150.940955</v>
      </c>
      <c r="C14" s="321">
        <v>2.6737196727622532</v>
      </c>
    </row>
    <row r="15" spans="1:3" s="133" customFormat="1" ht="15.75" customHeight="1">
      <c r="A15" s="326" t="s">
        <v>946</v>
      </c>
      <c r="B15" s="320">
        <v>150.53922499999999</v>
      </c>
      <c r="C15" s="321">
        <v>2.6666035563699935</v>
      </c>
    </row>
    <row r="16" spans="1:3" s="133" customFormat="1" ht="15.75" customHeight="1">
      <c r="A16" s="326" t="s">
        <v>50</v>
      </c>
      <c r="B16" s="320">
        <v>82.421710000000004</v>
      </c>
      <c r="C16" s="321">
        <v>1.4599917397482036</v>
      </c>
    </row>
    <row r="17" spans="1:3" s="133" customFormat="1" ht="15.75" customHeight="1">
      <c r="A17" s="326" t="s">
        <v>1335</v>
      </c>
      <c r="B17" s="320">
        <v>60.510172500000003</v>
      </c>
      <c r="C17" s="321">
        <v>1.0718577911176426</v>
      </c>
    </row>
    <row r="18" spans="1:3" s="133" customFormat="1" ht="15.75" customHeight="1">
      <c r="A18" s="326" t="s">
        <v>895</v>
      </c>
      <c r="B18" s="320">
        <v>58.075427500000004</v>
      </c>
      <c r="C18" s="321">
        <v>1.0287294989675133</v>
      </c>
    </row>
    <row r="19" spans="1:3" s="133" customFormat="1" ht="15.75" customHeight="1">
      <c r="A19" s="326" t="s">
        <v>1030</v>
      </c>
      <c r="B19" s="320">
        <v>57.06447</v>
      </c>
      <c r="C19" s="321">
        <v>1.0108217220087909</v>
      </c>
    </row>
    <row r="20" spans="1:3" s="133" customFormat="1" ht="15.75" customHeight="1">
      <c r="A20" s="326" t="s">
        <v>1002</v>
      </c>
      <c r="B20" s="320">
        <v>48.815927500000001</v>
      </c>
      <c r="C20" s="321">
        <v>0.86470968532619841</v>
      </c>
    </row>
    <row r="21" spans="1:3" s="133" customFormat="1" ht="15.75" customHeight="1">
      <c r="A21" s="326" t="s">
        <v>911</v>
      </c>
      <c r="B21" s="320">
        <v>41.881082499999998</v>
      </c>
      <c r="C21" s="321">
        <v>0.74186806487893842</v>
      </c>
    </row>
    <row r="22" spans="1:3" s="133" customFormat="1" ht="15.75" customHeight="1">
      <c r="A22" s="326" t="s">
        <v>1027</v>
      </c>
      <c r="B22" s="320">
        <v>38.152419999999999</v>
      </c>
      <c r="C22" s="321">
        <v>0.67581973307037868</v>
      </c>
    </row>
    <row r="23" spans="1:3" s="133" customFormat="1" ht="15.75" customHeight="1">
      <c r="A23" s="326" t="s">
        <v>933</v>
      </c>
      <c r="B23" s="320">
        <v>34.026022500000003</v>
      </c>
      <c r="C23" s="321">
        <v>0.60272605101843346</v>
      </c>
    </row>
    <row r="24" spans="1:3" s="133" customFormat="1" ht="15.75" customHeight="1">
      <c r="A24" s="326" t="s">
        <v>1029</v>
      </c>
      <c r="B24" s="320">
        <v>33.128819999999997</v>
      </c>
      <c r="C24" s="321">
        <v>0.58683329365048464</v>
      </c>
    </row>
    <row r="25" spans="1:3" s="133" customFormat="1" ht="15.75" customHeight="1">
      <c r="A25" s="326" t="s">
        <v>943</v>
      </c>
      <c r="B25" s="320">
        <v>27.3581875</v>
      </c>
      <c r="C25" s="321">
        <v>0.4846141600857658</v>
      </c>
    </row>
    <row r="26" spans="1:3" s="133" customFormat="1" ht="15.75" customHeight="1">
      <c r="A26" s="326" t="s">
        <v>492</v>
      </c>
      <c r="B26" s="320">
        <v>17.119552500000001</v>
      </c>
      <c r="C26" s="321">
        <v>0.30325026304581293</v>
      </c>
    </row>
    <row r="27" spans="1:3" s="133" customFormat="1" ht="15.75" customHeight="1">
      <c r="A27" s="326" t="s">
        <v>956</v>
      </c>
      <c r="B27" s="320">
        <v>12.533932500000001</v>
      </c>
      <c r="C27" s="321">
        <v>0.22202206089344123</v>
      </c>
    </row>
    <row r="28" spans="1:3" s="133" customFormat="1">
      <c r="A28" s="326" t="s">
        <v>948</v>
      </c>
      <c r="B28" s="320">
        <v>12.007099999999999</v>
      </c>
      <c r="C28" s="321">
        <v>0.21268991893435185</v>
      </c>
    </row>
    <row r="29" spans="1:3" s="133" customFormat="1" ht="25.5">
      <c r="A29" s="326" t="s">
        <v>1303</v>
      </c>
      <c r="B29" s="320">
        <v>10.493824999999999</v>
      </c>
      <c r="C29" s="321">
        <v>0.18588425086501109</v>
      </c>
    </row>
    <row r="30" spans="1:3" s="133" customFormat="1" ht="15.75" customHeight="1">
      <c r="A30" s="326" t="s">
        <v>1028</v>
      </c>
      <c r="B30" s="320">
        <v>6.5664499999999997</v>
      </c>
      <c r="C30" s="321">
        <v>0.1163159895550528</v>
      </c>
    </row>
    <row r="31" spans="1:3" s="133" customFormat="1" ht="15.75" customHeight="1">
      <c r="A31" s="326" t="s">
        <v>936</v>
      </c>
      <c r="B31" s="320">
        <v>5.9987174999999997</v>
      </c>
      <c r="C31" s="321">
        <v>0.10625935811187362</v>
      </c>
    </row>
    <row r="32" spans="1:3" s="133" customFormat="1">
      <c r="A32" s="326" t="s">
        <v>912</v>
      </c>
      <c r="B32" s="320">
        <v>3.44</v>
      </c>
      <c r="C32" s="321">
        <v>6.0935056852543107E-2</v>
      </c>
    </row>
    <row r="33" spans="1:3" s="133" customFormat="1" ht="25.5">
      <c r="A33" s="326" t="s">
        <v>1628</v>
      </c>
      <c r="B33" s="320">
        <v>2.4242499999999998</v>
      </c>
      <c r="C33" s="321">
        <v>4.2942387085691168E-2</v>
      </c>
    </row>
    <row r="34" spans="1:3" s="133" customFormat="1">
      <c r="A34" s="326" t="s">
        <v>1713</v>
      </c>
      <c r="B34" s="320">
        <v>2.35975</v>
      </c>
      <c r="C34" s="321">
        <v>4.1799854769705991E-2</v>
      </c>
    </row>
    <row r="35" spans="1:3" s="133" customFormat="1" ht="15.75" customHeight="1">
      <c r="A35" s="326" t="s">
        <v>976</v>
      </c>
      <c r="B35" s="320">
        <v>2.3172975</v>
      </c>
      <c r="C35" s="321">
        <v>4.1047864798475581E-2</v>
      </c>
    </row>
    <row r="36" spans="1:3" s="133" customFormat="1" ht="15.75" customHeight="1">
      <c r="A36" s="326" t="s">
        <v>977</v>
      </c>
      <c r="B36" s="320">
        <v>1.9112374999999999</v>
      </c>
      <c r="C36" s="321">
        <v>3.385504817477103E-2</v>
      </c>
    </row>
    <row r="37" spans="1:3" s="133" customFormat="1" ht="15.75" customHeight="1">
      <c r="A37" s="326" t="s">
        <v>907</v>
      </c>
      <c r="B37" s="320">
        <v>1.794745</v>
      </c>
      <c r="C37" s="321">
        <v>3.1791537386865548E-2</v>
      </c>
    </row>
    <row r="38" spans="1:3" s="133" customFormat="1" ht="15.75" customHeight="1">
      <c r="A38" s="326" t="s">
        <v>1666</v>
      </c>
      <c r="B38" s="320">
        <v>1.6359999999999999</v>
      </c>
      <c r="C38" s="321">
        <v>2.8979579363593175E-2</v>
      </c>
    </row>
    <row r="39" spans="1:3" s="133" customFormat="1" ht="15.75" customHeight="1">
      <c r="A39" s="326" t="s">
        <v>898</v>
      </c>
      <c r="B39" s="320">
        <v>1.2571125000000001</v>
      </c>
      <c r="C39" s="321">
        <v>2.2268087691146108E-2</v>
      </c>
    </row>
    <row r="40" spans="1:3" s="133" customFormat="1" ht="15.75" customHeight="1">
      <c r="A40" s="326" t="s">
        <v>909</v>
      </c>
      <c r="B40" s="320">
        <v>0.51</v>
      </c>
      <c r="C40" s="321">
        <v>9.0339764519758673E-3</v>
      </c>
    </row>
    <row r="41" spans="1:3" s="133" customFormat="1" ht="15.75" customHeight="1">
      <c r="A41" s="326" t="s">
        <v>1031</v>
      </c>
      <c r="B41" s="320">
        <v>4.9875000000000003E-2</v>
      </c>
      <c r="C41" s="324">
        <v>8.8346975596528712E-4</v>
      </c>
    </row>
    <row r="42" spans="1:3" s="133" customFormat="1" ht="15.75" customHeight="1">
      <c r="A42" s="326" t="s">
        <v>958</v>
      </c>
      <c r="B42" s="320">
        <v>2.0962499999999998E-2</v>
      </c>
      <c r="C42" s="329">
        <v>3.7132300269518453E-4</v>
      </c>
    </row>
    <row r="43" spans="1:3" s="133" customFormat="1" ht="30" customHeight="1">
      <c r="A43" s="326" t="s">
        <v>1388</v>
      </c>
      <c r="B43" s="320">
        <v>6.9750000000000003E-3</v>
      </c>
      <c r="C43" s="329">
        <v>1.2355291324025818E-4</v>
      </c>
    </row>
    <row r="44" spans="1:3" s="133" customFormat="1" ht="25.5" customHeight="1">
      <c r="A44" s="396" t="s">
        <v>164</v>
      </c>
      <c r="B44" s="397">
        <v>5645.3545425000002</v>
      </c>
      <c r="C44" s="397">
        <v>99.999999999999957</v>
      </c>
    </row>
    <row r="45" spans="1:3" ht="29.25" customHeight="1">
      <c r="A45" s="395" t="s">
        <v>465</v>
      </c>
      <c r="B45" s="397">
        <v>3195.4968174999999</v>
      </c>
      <c r="C45" s="397">
        <v>56.604005885605545</v>
      </c>
    </row>
    <row r="46" spans="1:3" s="36" customFormat="1" ht="23.25" customHeight="1">
      <c r="A46" s="531" t="s">
        <v>159</v>
      </c>
      <c r="B46" s="532"/>
      <c r="C46" s="421">
        <v>0.10562048121994677</v>
      </c>
    </row>
  </sheetData>
  <mergeCells count="2">
    <mergeCell ref="A1:C1"/>
    <mergeCell ref="A46:B46"/>
  </mergeCells>
  <pageMargins left="0.7" right="0.7" top="0.75" bottom="0.75" header="0.3" footer="0.3"/>
  <pageSetup paperSize="9" orientation="portrait" horizont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9">
    <tabColor rgb="FF7030A0"/>
  </sheetPr>
  <dimension ref="A1:C145"/>
  <sheetViews>
    <sheetView view="pageBreakPreview" zoomScaleNormal="100" zoomScaleSheetLayoutView="100" workbookViewId="0">
      <selection activeCell="F25" sqref="F25"/>
    </sheetView>
  </sheetViews>
  <sheetFormatPr defaultRowHeight="12.75"/>
  <cols>
    <col min="1" max="1" width="55" style="38" customWidth="1"/>
    <col min="2" max="2" width="15.7109375" style="39" customWidth="1"/>
    <col min="3" max="3" width="18" style="36" customWidth="1"/>
    <col min="4" max="249" width="9.140625" style="36"/>
    <col min="250" max="250" width="34.85546875" style="36" customWidth="1"/>
    <col min="251" max="251" width="21.42578125" style="36" customWidth="1"/>
    <col min="252" max="252" width="30.28515625" style="36" customWidth="1"/>
    <col min="253" max="505" width="9.140625" style="36"/>
    <col min="506" max="506" width="34.85546875" style="36" customWidth="1"/>
    <col min="507" max="507" width="21.42578125" style="36" customWidth="1"/>
    <col min="508" max="508" width="30.28515625" style="36" customWidth="1"/>
    <col min="509" max="761" width="9.140625" style="36"/>
    <col min="762" max="762" width="34.85546875" style="36" customWidth="1"/>
    <col min="763" max="763" width="21.42578125" style="36" customWidth="1"/>
    <col min="764" max="764" width="30.28515625" style="36" customWidth="1"/>
    <col min="765" max="1017" width="9.140625" style="36"/>
    <col min="1018" max="1018" width="34.85546875" style="36" customWidth="1"/>
    <col min="1019" max="1019" width="21.42578125" style="36" customWidth="1"/>
    <col min="1020" max="1020" width="30.28515625" style="36" customWidth="1"/>
    <col min="1021" max="1273" width="9.140625" style="36"/>
    <col min="1274" max="1274" width="34.85546875" style="36" customWidth="1"/>
    <col min="1275" max="1275" width="21.42578125" style="36" customWidth="1"/>
    <col min="1276" max="1276" width="30.28515625" style="36" customWidth="1"/>
    <col min="1277" max="1529" width="9.140625" style="36"/>
    <col min="1530" max="1530" width="34.85546875" style="36" customWidth="1"/>
    <col min="1531" max="1531" width="21.42578125" style="36" customWidth="1"/>
    <col min="1532" max="1532" width="30.28515625" style="36" customWidth="1"/>
    <col min="1533" max="1785" width="9.140625" style="36"/>
    <col min="1786" max="1786" width="34.85546875" style="36" customWidth="1"/>
    <col min="1787" max="1787" width="21.42578125" style="36" customWidth="1"/>
    <col min="1788" max="1788" width="30.28515625" style="36" customWidth="1"/>
    <col min="1789" max="2041" width="9.140625" style="36"/>
    <col min="2042" max="2042" width="34.85546875" style="36" customWidth="1"/>
    <col min="2043" max="2043" width="21.42578125" style="36" customWidth="1"/>
    <col min="2044" max="2044" width="30.28515625" style="36" customWidth="1"/>
    <col min="2045" max="2297" width="9.140625" style="36"/>
    <col min="2298" max="2298" width="34.85546875" style="36" customWidth="1"/>
    <col min="2299" max="2299" width="21.42578125" style="36" customWidth="1"/>
    <col min="2300" max="2300" width="30.28515625" style="36" customWidth="1"/>
    <col min="2301" max="2553" width="9.140625" style="36"/>
    <col min="2554" max="2554" width="34.85546875" style="36" customWidth="1"/>
    <col min="2555" max="2555" width="21.42578125" style="36" customWidth="1"/>
    <col min="2556" max="2556" width="30.28515625" style="36" customWidth="1"/>
    <col min="2557" max="2809" width="9.140625" style="36"/>
    <col min="2810" max="2810" width="34.85546875" style="36" customWidth="1"/>
    <col min="2811" max="2811" width="21.42578125" style="36" customWidth="1"/>
    <col min="2812" max="2812" width="30.28515625" style="36" customWidth="1"/>
    <col min="2813" max="3065" width="9.140625" style="36"/>
    <col min="3066" max="3066" width="34.85546875" style="36" customWidth="1"/>
    <col min="3067" max="3067" width="21.42578125" style="36" customWidth="1"/>
    <col min="3068" max="3068" width="30.28515625" style="36" customWidth="1"/>
    <col min="3069" max="3321" width="9.140625" style="36"/>
    <col min="3322" max="3322" width="34.85546875" style="36" customWidth="1"/>
    <col min="3323" max="3323" width="21.42578125" style="36" customWidth="1"/>
    <col min="3324" max="3324" width="30.28515625" style="36" customWidth="1"/>
    <col min="3325" max="3577" width="9.140625" style="36"/>
    <col min="3578" max="3578" width="34.85546875" style="36" customWidth="1"/>
    <col min="3579" max="3579" width="21.42578125" style="36" customWidth="1"/>
    <col min="3580" max="3580" width="30.28515625" style="36" customWidth="1"/>
    <col min="3581" max="3833" width="9.140625" style="36"/>
    <col min="3834" max="3834" width="34.85546875" style="36" customWidth="1"/>
    <col min="3835" max="3835" width="21.42578125" style="36" customWidth="1"/>
    <col min="3836" max="3836" width="30.28515625" style="36" customWidth="1"/>
    <col min="3837" max="4089" width="9.140625" style="36"/>
    <col min="4090" max="4090" width="34.85546875" style="36" customWidth="1"/>
    <col min="4091" max="4091" width="21.42578125" style="36" customWidth="1"/>
    <col min="4092" max="4092" width="30.28515625" style="36" customWidth="1"/>
    <col min="4093" max="4345" width="9.140625" style="36"/>
    <col min="4346" max="4346" width="34.85546875" style="36" customWidth="1"/>
    <col min="4347" max="4347" width="21.42578125" style="36" customWidth="1"/>
    <col min="4348" max="4348" width="30.28515625" style="36" customWidth="1"/>
    <col min="4349" max="4601" width="9.140625" style="36"/>
    <col min="4602" max="4602" width="34.85546875" style="36" customWidth="1"/>
    <col min="4603" max="4603" width="21.42578125" style="36" customWidth="1"/>
    <col min="4604" max="4604" width="30.28515625" style="36" customWidth="1"/>
    <col min="4605" max="4857" width="9.140625" style="36"/>
    <col min="4858" max="4858" width="34.85546875" style="36" customWidth="1"/>
    <col min="4859" max="4859" width="21.42578125" style="36" customWidth="1"/>
    <col min="4860" max="4860" width="30.28515625" style="36" customWidth="1"/>
    <col min="4861" max="5113" width="9.140625" style="36"/>
    <col min="5114" max="5114" width="34.85546875" style="36" customWidth="1"/>
    <col min="5115" max="5115" width="21.42578125" style="36" customWidth="1"/>
    <col min="5116" max="5116" width="30.28515625" style="36" customWidth="1"/>
    <col min="5117" max="5369" width="9.140625" style="36"/>
    <col min="5370" max="5370" width="34.85546875" style="36" customWidth="1"/>
    <col min="5371" max="5371" width="21.42578125" style="36" customWidth="1"/>
    <col min="5372" max="5372" width="30.28515625" style="36" customWidth="1"/>
    <col min="5373" max="5625" width="9.140625" style="36"/>
    <col min="5626" max="5626" width="34.85546875" style="36" customWidth="1"/>
    <col min="5627" max="5627" width="21.42578125" style="36" customWidth="1"/>
    <col min="5628" max="5628" width="30.28515625" style="36" customWidth="1"/>
    <col min="5629" max="5881" width="9.140625" style="36"/>
    <col min="5882" max="5882" width="34.85546875" style="36" customWidth="1"/>
    <col min="5883" max="5883" width="21.42578125" style="36" customWidth="1"/>
    <col min="5884" max="5884" width="30.28515625" style="36" customWidth="1"/>
    <col min="5885" max="6137" width="9.140625" style="36"/>
    <col min="6138" max="6138" width="34.85546875" style="36" customWidth="1"/>
    <col min="6139" max="6139" width="21.42578125" style="36" customWidth="1"/>
    <col min="6140" max="6140" width="30.28515625" style="36" customWidth="1"/>
    <col min="6141" max="6393" width="9.140625" style="36"/>
    <col min="6394" max="6394" width="34.85546875" style="36" customWidth="1"/>
    <col min="6395" max="6395" width="21.42578125" style="36" customWidth="1"/>
    <col min="6396" max="6396" width="30.28515625" style="36" customWidth="1"/>
    <col min="6397" max="6649" width="9.140625" style="36"/>
    <col min="6650" max="6650" width="34.85546875" style="36" customWidth="1"/>
    <col min="6651" max="6651" width="21.42578125" style="36" customWidth="1"/>
    <col min="6652" max="6652" width="30.28515625" style="36" customWidth="1"/>
    <col min="6653" max="6905" width="9.140625" style="36"/>
    <col min="6906" max="6906" width="34.85546875" style="36" customWidth="1"/>
    <col min="6907" max="6907" width="21.42578125" style="36" customWidth="1"/>
    <col min="6908" max="6908" width="30.28515625" style="36" customWidth="1"/>
    <col min="6909" max="7161" width="9.140625" style="36"/>
    <col min="7162" max="7162" width="34.85546875" style="36" customWidth="1"/>
    <col min="7163" max="7163" width="21.42578125" style="36" customWidth="1"/>
    <col min="7164" max="7164" width="30.28515625" style="36" customWidth="1"/>
    <col min="7165" max="7417" width="9.140625" style="36"/>
    <col min="7418" max="7418" width="34.85546875" style="36" customWidth="1"/>
    <col min="7419" max="7419" width="21.42578125" style="36" customWidth="1"/>
    <col min="7420" max="7420" width="30.28515625" style="36" customWidth="1"/>
    <col min="7421" max="7673" width="9.140625" style="36"/>
    <col min="7674" max="7674" width="34.85546875" style="36" customWidth="1"/>
    <col min="7675" max="7675" width="21.42578125" style="36" customWidth="1"/>
    <col min="7676" max="7676" width="30.28515625" style="36" customWidth="1"/>
    <col min="7677" max="7929" width="9.140625" style="36"/>
    <col min="7930" max="7930" width="34.85546875" style="36" customWidth="1"/>
    <col min="7931" max="7931" width="21.42578125" style="36" customWidth="1"/>
    <col min="7932" max="7932" width="30.28515625" style="36" customWidth="1"/>
    <col min="7933" max="8185" width="9.140625" style="36"/>
    <col min="8186" max="8186" width="34.85546875" style="36" customWidth="1"/>
    <col min="8187" max="8187" width="21.42578125" style="36" customWidth="1"/>
    <col min="8188" max="8188" width="30.28515625" style="36" customWidth="1"/>
    <col min="8189" max="8441" width="9.140625" style="36"/>
    <col min="8442" max="8442" width="34.85546875" style="36" customWidth="1"/>
    <col min="8443" max="8443" width="21.42578125" style="36" customWidth="1"/>
    <col min="8444" max="8444" width="30.28515625" style="36" customWidth="1"/>
    <col min="8445" max="8697" width="9.140625" style="36"/>
    <col min="8698" max="8698" width="34.85546875" style="36" customWidth="1"/>
    <col min="8699" max="8699" width="21.42578125" style="36" customWidth="1"/>
    <col min="8700" max="8700" width="30.28515625" style="36" customWidth="1"/>
    <col min="8701" max="8953" width="9.140625" style="36"/>
    <col min="8954" max="8954" width="34.85546875" style="36" customWidth="1"/>
    <col min="8955" max="8955" width="21.42578125" style="36" customWidth="1"/>
    <col min="8956" max="8956" width="30.28515625" style="36" customWidth="1"/>
    <col min="8957" max="9209" width="9.140625" style="36"/>
    <col min="9210" max="9210" width="34.85546875" style="36" customWidth="1"/>
    <col min="9211" max="9211" width="21.42578125" style="36" customWidth="1"/>
    <col min="9212" max="9212" width="30.28515625" style="36" customWidth="1"/>
    <col min="9213" max="9465" width="9.140625" style="36"/>
    <col min="9466" max="9466" width="34.85546875" style="36" customWidth="1"/>
    <col min="9467" max="9467" width="21.42578125" style="36" customWidth="1"/>
    <col min="9468" max="9468" width="30.28515625" style="36" customWidth="1"/>
    <col min="9469" max="9721" width="9.140625" style="36"/>
    <col min="9722" max="9722" width="34.85546875" style="36" customWidth="1"/>
    <col min="9723" max="9723" width="21.42578125" style="36" customWidth="1"/>
    <col min="9724" max="9724" width="30.28515625" style="36" customWidth="1"/>
    <col min="9725" max="9977" width="9.140625" style="36"/>
    <col min="9978" max="9978" width="34.85546875" style="36" customWidth="1"/>
    <col min="9979" max="9979" width="21.42578125" style="36" customWidth="1"/>
    <col min="9980" max="9980" width="30.28515625" style="36" customWidth="1"/>
    <col min="9981" max="10233" width="9.140625" style="36"/>
    <col min="10234" max="10234" width="34.85546875" style="36" customWidth="1"/>
    <col min="10235" max="10235" width="21.42578125" style="36" customWidth="1"/>
    <col min="10236" max="10236" width="30.28515625" style="36" customWidth="1"/>
    <col min="10237" max="10489" width="9.140625" style="36"/>
    <col min="10490" max="10490" width="34.85546875" style="36" customWidth="1"/>
    <col min="10491" max="10491" width="21.42578125" style="36" customWidth="1"/>
    <col min="10492" max="10492" width="30.28515625" style="36" customWidth="1"/>
    <col min="10493" max="10745" width="9.140625" style="36"/>
    <col min="10746" max="10746" width="34.85546875" style="36" customWidth="1"/>
    <col min="10747" max="10747" width="21.42578125" style="36" customWidth="1"/>
    <col min="10748" max="10748" width="30.28515625" style="36" customWidth="1"/>
    <col min="10749" max="11001" width="9.140625" style="36"/>
    <col min="11002" max="11002" width="34.85546875" style="36" customWidth="1"/>
    <col min="11003" max="11003" width="21.42578125" style="36" customWidth="1"/>
    <col min="11004" max="11004" width="30.28515625" style="36" customWidth="1"/>
    <col min="11005" max="11257" width="9.140625" style="36"/>
    <col min="11258" max="11258" width="34.85546875" style="36" customWidth="1"/>
    <col min="11259" max="11259" width="21.42578125" style="36" customWidth="1"/>
    <col min="11260" max="11260" width="30.28515625" style="36" customWidth="1"/>
    <col min="11261" max="11513" width="9.140625" style="36"/>
    <col min="11514" max="11514" width="34.85546875" style="36" customWidth="1"/>
    <col min="11515" max="11515" width="21.42578125" style="36" customWidth="1"/>
    <col min="11516" max="11516" width="30.28515625" style="36" customWidth="1"/>
    <col min="11517" max="11769" width="9.140625" style="36"/>
    <col min="11770" max="11770" width="34.85546875" style="36" customWidth="1"/>
    <col min="11771" max="11771" width="21.42578125" style="36" customWidth="1"/>
    <col min="11772" max="11772" width="30.28515625" style="36" customWidth="1"/>
    <col min="11773" max="12025" width="9.140625" style="36"/>
    <col min="12026" max="12026" width="34.85546875" style="36" customWidth="1"/>
    <col min="12027" max="12027" width="21.42578125" style="36" customWidth="1"/>
    <col min="12028" max="12028" width="30.28515625" style="36" customWidth="1"/>
    <col min="12029" max="12281" width="9.140625" style="36"/>
    <col min="12282" max="12282" width="34.85546875" style="36" customWidth="1"/>
    <col min="12283" max="12283" width="21.42578125" style="36" customWidth="1"/>
    <col min="12284" max="12284" width="30.28515625" style="36" customWidth="1"/>
    <col min="12285" max="12537" width="9.140625" style="36"/>
    <col min="12538" max="12538" width="34.85546875" style="36" customWidth="1"/>
    <col min="12539" max="12539" width="21.42578125" style="36" customWidth="1"/>
    <col min="12540" max="12540" width="30.28515625" style="36" customWidth="1"/>
    <col min="12541" max="12793" width="9.140625" style="36"/>
    <col min="12794" max="12794" width="34.85546875" style="36" customWidth="1"/>
    <col min="12795" max="12795" width="21.42578125" style="36" customWidth="1"/>
    <col min="12796" max="12796" width="30.28515625" style="36" customWidth="1"/>
    <col min="12797" max="13049" width="9.140625" style="36"/>
    <col min="13050" max="13050" width="34.85546875" style="36" customWidth="1"/>
    <col min="13051" max="13051" width="21.42578125" style="36" customWidth="1"/>
    <col min="13052" max="13052" width="30.28515625" style="36" customWidth="1"/>
    <col min="13053" max="13305" width="9.140625" style="36"/>
    <col min="13306" max="13306" width="34.85546875" style="36" customWidth="1"/>
    <col min="13307" max="13307" width="21.42578125" style="36" customWidth="1"/>
    <col min="13308" max="13308" width="30.28515625" style="36" customWidth="1"/>
    <col min="13309" max="13561" width="9.140625" style="36"/>
    <col min="13562" max="13562" width="34.85546875" style="36" customWidth="1"/>
    <col min="13563" max="13563" width="21.42578125" style="36" customWidth="1"/>
    <col min="13564" max="13564" width="30.28515625" style="36" customWidth="1"/>
    <col min="13565" max="13817" width="9.140625" style="36"/>
    <col min="13818" max="13818" width="34.85546875" style="36" customWidth="1"/>
    <col min="13819" max="13819" width="21.42578125" style="36" customWidth="1"/>
    <col min="13820" max="13820" width="30.28515625" style="36" customWidth="1"/>
    <col min="13821" max="14073" width="9.140625" style="36"/>
    <col min="14074" max="14074" width="34.85546875" style="36" customWidth="1"/>
    <col min="14075" max="14075" width="21.42578125" style="36" customWidth="1"/>
    <col min="14076" max="14076" width="30.28515625" style="36" customWidth="1"/>
    <col min="14077" max="14329" width="9.140625" style="36"/>
    <col min="14330" max="14330" width="34.85546875" style="36" customWidth="1"/>
    <col min="14331" max="14331" width="21.42578125" style="36" customWidth="1"/>
    <col min="14332" max="14332" width="30.28515625" style="36" customWidth="1"/>
    <col min="14333" max="14585" width="9.140625" style="36"/>
    <col min="14586" max="14586" width="34.85546875" style="36" customWidth="1"/>
    <col min="14587" max="14587" width="21.42578125" style="36" customWidth="1"/>
    <col min="14588" max="14588" width="30.28515625" style="36" customWidth="1"/>
    <col min="14589" max="14841" width="9.140625" style="36"/>
    <col min="14842" max="14842" width="34.85546875" style="36" customWidth="1"/>
    <col min="14843" max="14843" width="21.42578125" style="36" customWidth="1"/>
    <col min="14844" max="14844" width="30.28515625" style="36" customWidth="1"/>
    <col min="14845" max="15097" width="9.140625" style="36"/>
    <col min="15098" max="15098" width="34.85546875" style="36" customWidth="1"/>
    <col min="15099" max="15099" width="21.42578125" style="36" customWidth="1"/>
    <col min="15100" max="15100" width="30.28515625" style="36" customWidth="1"/>
    <col min="15101" max="15353" width="9.140625" style="36"/>
    <col min="15354" max="15354" width="34.85546875" style="36" customWidth="1"/>
    <col min="15355" max="15355" width="21.42578125" style="36" customWidth="1"/>
    <col min="15356" max="15356" width="30.28515625" style="36" customWidth="1"/>
    <col min="15357" max="15609" width="9.140625" style="36"/>
    <col min="15610" max="15610" width="34.85546875" style="36" customWidth="1"/>
    <col min="15611" max="15611" width="21.42578125" style="36" customWidth="1"/>
    <col min="15612" max="15612" width="30.28515625" style="36" customWidth="1"/>
    <col min="15613" max="15865" width="9.140625" style="36"/>
    <col min="15866" max="15866" width="34.85546875" style="36" customWidth="1"/>
    <col min="15867" max="15867" width="21.42578125" style="36" customWidth="1"/>
    <col min="15868" max="15868" width="30.28515625" style="36" customWidth="1"/>
    <col min="15869" max="16121" width="9.140625" style="36"/>
    <col min="16122" max="16122" width="34.85546875" style="36" customWidth="1"/>
    <col min="16123" max="16123" width="21.42578125" style="36" customWidth="1"/>
    <col min="16124" max="16124" width="30.28515625" style="36" customWidth="1"/>
    <col min="16125" max="16384" width="9.140625" style="36"/>
  </cols>
  <sheetData>
    <row r="1" spans="1:3" ht="33.75" customHeight="1">
      <c r="A1" s="536" t="s">
        <v>1768</v>
      </c>
      <c r="B1" s="536"/>
      <c r="C1" s="536"/>
    </row>
    <row r="2" spans="1:3" ht="25.5">
      <c r="A2" s="390" t="s">
        <v>471</v>
      </c>
      <c r="B2" s="391" t="s">
        <v>1327</v>
      </c>
      <c r="C2" s="391" t="s">
        <v>179</v>
      </c>
    </row>
    <row r="3" spans="1:3">
      <c r="A3" s="326" t="s">
        <v>893</v>
      </c>
      <c r="B3" s="320">
        <v>221.69148999999999</v>
      </c>
      <c r="C3" s="321">
        <v>28.484112211139628</v>
      </c>
    </row>
    <row r="4" spans="1:3">
      <c r="A4" s="326" t="s">
        <v>1352</v>
      </c>
      <c r="B4" s="320">
        <v>64.985322499999995</v>
      </c>
      <c r="C4" s="321">
        <v>8.3496629400032294</v>
      </c>
    </row>
    <row r="5" spans="1:3">
      <c r="A5" s="326" t="s">
        <v>1385</v>
      </c>
      <c r="B5" s="320">
        <v>38.503245</v>
      </c>
      <c r="C5" s="321">
        <v>4.9471035224356195</v>
      </c>
    </row>
    <row r="6" spans="1:3">
      <c r="A6" s="326" t="s">
        <v>1353</v>
      </c>
      <c r="B6" s="320">
        <v>36.247459999999997</v>
      </c>
      <c r="C6" s="321">
        <v>4.657268161302877</v>
      </c>
    </row>
    <row r="7" spans="1:3">
      <c r="A7" s="326" t="s">
        <v>1631</v>
      </c>
      <c r="B7" s="320">
        <v>28.442677499999999</v>
      </c>
      <c r="C7" s="321">
        <v>3.6544678259650665</v>
      </c>
    </row>
    <row r="8" spans="1:3">
      <c r="A8" s="326" t="s">
        <v>923</v>
      </c>
      <c r="B8" s="320">
        <v>26.208780000000001</v>
      </c>
      <c r="C8" s="321">
        <v>3.3674446882786166</v>
      </c>
    </row>
    <row r="9" spans="1:3">
      <c r="A9" s="326" t="s">
        <v>72</v>
      </c>
      <c r="B9" s="320">
        <v>25.826824999999999</v>
      </c>
      <c r="C9" s="321">
        <v>3.3183690603435712</v>
      </c>
    </row>
    <row r="10" spans="1:3">
      <c r="A10" s="326" t="s">
        <v>492</v>
      </c>
      <c r="B10" s="320">
        <v>25.117560000000001</v>
      </c>
      <c r="C10" s="321">
        <v>3.2272388872934745</v>
      </c>
    </row>
    <row r="11" spans="1:3">
      <c r="A11" s="326" t="s">
        <v>1384</v>
      </c>
      <c r="B11" s="320">
        <v>22.210394999999998</v>
      </c>
      <c r="C11" s="321">
        <v>2.8537107285161669</v>
      </c>
    </row>
    <row r="12" spans="1:3">
      <c r="A12" s="326" t="s">
        <v>1673</v>
      </c>
      <c r="B12" s="320">
        <v>20.885057499999998</v>
      </c>
      <c r="C12" s="321">
        <v>2.6834242548782692</v>
      </c>
    </row>
    <row r="13" spans="1:3">
      <c r="A13" s="326" t="s">
        <v>897</v>
      </c>
      <c r="B13" s="320">
        <v>16.620149999999999</v>
      </c>
      <c r="C13" s="321">
        <v>2.1354460541808451</v>
      </c>
    </row>
    <row r="14" spans="1:3">
      <c r="A14" s="326" t="s">
        <v>1542</v>
      </c>
      <c r="B14" s="320">
        <v>15.465170000000001</v>
      </c>
      <c r="C14" s="321">
        <v>1.9870480262654662</v>
      </c>
    </row>
    <row r="15" spans="1:3" ht="25.5">
      <c r="A15" s="326" t="s">
        <v>1332</v>
      </c>
      <c r="B15" s="320">
        <v>14.051387500000001</v>
      </c>
      <c r="C15" s="321">
        <v>1.8053976644399152</v>
      </c>
    </row>
    <row r="16" spans="1:3">
      <c r="A16" s="326" t="s">
        <v>904</v>
      </c>
      <c r="B16" s="320">
        <v>13.939377500000001</v>
      </c>
      <c r="C16" s="321">
        <v>1.791006018604661</v>
      </c>
    </row>
    <row r="17" spans="1:3">
      <c r="A17" s="326" t="s">
        <v>925</v>
      </c>
      <c r="B17" s="320">
        <v>12.54167</v>
      </c>
      <c r="C17" s="321">
        <v>1.6114210590360667</v>
      </c>
    </row>
    <row r="18" spans="1:3">
      <c r="A18" s="326" t="s">
        <v>939</v>
      </c>
      <c r="B18" s="320">
        <v>11.3596825</v>
      </c>
      <c r="C18" s="321">
        <v>1.4595529626009514</v>
      </c>
    </row>
    <row r="19" spans="1:3">
      <c r="A19" s="326" t="s">
        <v>954</v>
      </c>
      <c r="B19" s="320">
        <v>11.025119999999999</v>
      </c>
      <c r="C19" s="321">
        <v>1.4165665773696581</v>
      </c>
    </row>
    <row r="20" spans="1:3">
      <c r="A20" s="326" t="s">
        <v>1002</v>
      </c>
      <c r="B20" s="320">
        <v>10.771235000000001</v>
      </c>
      <c r="C20" s="321">
        <v>1.3839460702463346</v>
      </c>
    </row>
    <row r="21" spans="1:3">
      <c r="A21" s="326" t="s">
        <v>1625</v>
      </c>
      <c r="B21" s="320">
        <v>10.722082500000001</v>
      </c>
      <c r="C21" s="321">
        <v>1.377630693298586</v>
      </c>
    </row>
    <row r="22" spans="1:3">
      <c r="A22" s="326" t="s">
        <v>1701</v>
      </c>
      <c r="B22" s="320">
        <v>10.58061</v>
      </c>
      <c r="C22" s="321">
        <v>1.359453547370294</v>
      </c>
    </row>
    <row r="23" spans="1:3">
      <c r="A23" s="326" t="s">
        <v>982</v>
      </c>
      <c r="B23" s="320">
        <v>8.1359300000000001</v>
      </c>
      <c r="C23" s="321">
        <v>1.0453479430445312</v>
      </c>
    </row>
    <row r="24" spans="1:3">
      <c r="A24" s="326" t="s">
        <v>1641</v>
      </c>
      <c r="B24" s="320">
        <v>7.6719499999999998</v>
      </c>
      <c r="C24" s="321">
        <v>0.98573330297095607</v>
      </c>
    </row>
    <row r="25" spans="1:3">
      <c r="A25" s="326" t="s">
        <v>1621</v>
      </c>
      <c r="B25" s="320">
        <v>7.17483</v>
      </c>
      <c r="C25" s="321">
        <v>0.92186065787121985</v>
      </c>
    </row>
    <row r="26" spans="1:3">
      <c r="A26" s="326" t="s">
        <v>895</v>
      </c>
      <c r="B26" s="320">
        <v>6.8315000000000001</v>
      </c>
      <c r="C26" s="321">
        <v>0.87774777719433605</v>
      </c>
    </row>
    <row r="27" spans="1:3">
      <c r="A27" s="326" t="s">
        <v>915</v>
      </c>
      <c r="B27" s="320">
        <v>6.8283500000000004</v>
      </c>
      <c r="C27" s="321">
        <v>0.87734304829172882</v>
      </c>
    </row>
    <row r="28" spans="1:3">
      <c r="A28" s="326" t="s">
        <v>1697</v>
      </c>
      <c r="B28" s="320">
        <v>6.6230399999999996</v>
      </c>
      <c r="C28" s="321">
        <v>0.85096371781734248</v>
      </c>
    </row>
    <row r="29" spans="1:3">
      <c r="A29" s="326" t="s">
        <v>990</v>
      </c>
      <c r="B29" s="320">
        <v>6.56271</v>
      </c>
      <c r="C29" s="321">
        <v>0.84321219569216732</v>
      </c>
    </row>
    <row r="30" spans="1:3">
      <c r="A30" s="326" t="s">
        <v>1686</v>
      </c>
      <c r="B30" s="320">
        <v>5.8516399999999997</v>
      </c>
      <c r="C30" s="321">
        <v>0.75185010655660756</v>
      </c>
    </row>
    <row r="31" spans="1:3">
      <c r="A31" s="326" t="s">
        <v>1702</v>
      </c>
      <c r="B31" s="320">
        <v>5.4493425000000002</v>
      </c>
      <c r="C31" s="321">
        <v>0.7001607650655971</v>
      </c>
    </row>
    <row r="32" spans="1:3">
      <c r="A32" s="326" t="s">
        <v>1606</v>
      </c>
      <c r="B32" s="320">
        <v>5.4402100000000004</v>
      </c>
      <c r="C32" s="321">
        <v>0.69898737246145048</v>
      </c>
    </row>
    <row r="33" spans="1:3">
      <c r="A33" s="326" t="s">
        <v>953</v>
      </c>
      <c r="B33" s="320">
        <v>5.3284275000000001</v>
      </c>
      <c r="C33" s="321">
        <v>0.68462495704694037</v>
      </c>
    </row>
    <row r="34" spans="1:3">
      <c r="A34" s="326" t="s">
        <v>917</v>
      </c>
      <c r="B34" s="320">
        <v>5.2570024999999996</v>
      </c>
      <c r="C34" s="321">
        <v>0.67544788978702586</v>
      </c>
    </row>
    <row r="35" spans="1:3">
      <c r="A35" s="326" t="s">
        <v>1767</v>
      </c>
      <c r="B35" s="320">
        <v>4.6092000000000004</v>
      </c>
      <c r="C35" s="321">
        <v>0.59221474853899347</v>
      </c>
    </row>
    <row r="36" spans="1:3">
      <c r="A36" s="326" t="s">
        <v>1714</v>
      </c>
      <c r="B36" s="320">
        <v>4.2886600000000001</v>
      </c>
      <c r="C36" s="321">
        <v>0.55103004935113242</v>
      </c>
    </row>
    <row r="37" spans="1:3" ht="25.5">
      <c r="A37" s="326" t="s">
        <v>1646</v>
      </c>
      <c r="B37" s="320">
        <v>3.6993675000000001</v>
      </c>
      <c r="C37" s="321">
        <v>0.4753145868623242</v>
      </c>
    </row>
    <row r="38" spans="1:3">
      <c r="A38" s="326" t="s">
        <v>1293</v>
      </c>
      <c r="B38" s="320">
        <v>3.6354799999999998</v>
      </c>
      <c r="C38" s="321">
        <v>0.46710597804793452</v>
      </c>
    </row>
    <row r="39" spans="1:3">
      <c r="A39" s="326" t="s">
        <v>1371</v>
      </c>
      <c r="B39" s="320">
        <v>3.4717099999999999</v>
      </c>
      <c r="C39" s="321">
        <v>0.4460639296733292</v>
      </c>
    </row>
    <row r="40" spans="1:3">
      <c r="A40" s="326" t="s">
        <v>950</v>
      </c>
      <c r="B40" s="320">
        <v>3.3803575000000001</v>
      </c>
      <c r="C40" s="321">
        <v>0.43432647028430105</v>
      </c>
    </row>
    <row r="41" spans="1:3" ht="25.5">
      <c r="A41" s="326" t="s">
        <v>1676</v>
      </c>
      <c r="B41" s="320">
        <v>3.1360700000000001</v>
      </c>
      <c r="C41" s="321">
        <v>0.40293910146027107</v>
      </c>
    </row>
    <row r="42" spans="1:3">
      <c r="A42" s="326" t="s">
        <v>989</v>
      </c>
      <c r="B42" s="320">
        <v>3.0652149999999998</v>
      </c>
      <c r="C42" s="321">
        <v>0.39383527085892361</v>
      </c>
    </row>
    <row r="43" spans="1:3">
      <c r="A43" s="326" t="s">
        <v>1680</v>
      </c>
      <c r="B43" s="320">
        <v>3.0500750000000001</v>
      </c>
      <c r="C43" s="321">
        <v>0.39189000241909022</v>
      </c>
    </row>
    <row r="44" spans="1:3">
      <c r="A44" s="326" t="s">
        <v>1675</v>
      </c>
      <c r="B44" s="320">
        <v>2.8908700000000001</v>
      </c>
      <c r="C44" s="321">
        <v>0.37143448973985077</v>
      </c>
    </row>
    <row r="45" spans="1:3">
      <c r="A45" s="326" t="s">
        <v>1715</v>
      </c>
      <c r="B45" s="320">
        <v>2.7182949999999999</v>
      </c>
      <c r="C45" s="321">
        <v>0.34926112771843337</v>
      </c>
    </row>
    <row r="46" spans="1:3" ht="25.5">
      <c r="A46" s="326" t="s">
        <v>1677</v>
      </c>
      <c r="B46" s="320">
        <v>2.4580199999999999</v>
      </c>
      <c r="C46" s="321">
        <v>0.31581959910696361</v>
      </c>
    </row>
    <row r="47" spans="1:3">
      <c r="A47" s="326" t="s">
        <v>1679</v>
      </c>
      <c r="B47" s="320">
        <v>2.1951700000000001</v>
      </c>
      <c r="C47" s="321">
        <v>0.28204722067828303</v>
      </c>
    </row>
    <row r="48" spans="1:3">
      <c r="A48" s="326" t="s">
        <v>877</v>
      </c>
      <c r="B48" s="320">
        <v>2.0246024999999999</v>
      </c>
      <c r="C48" s="321">
        <v>0.2601317930289242</v>
      </c>
    </row>
    <row r="49" spans="1:3" ht="25.5">
      <c r="A49" s="326" t="s">
        <v>1674</v>
      </c>
      <c r="B49" s="320">
        <v>1.8818675</v>
      </c>
      <c r="C49" s="321">
        <v>0.24179243432617467</v>
      </c>
    </row>
    <row r="50" spans="1:3">
      <c r="A50" s="326" t="s">
        <v>1316</v>
      </c>
      <c r="B50" s="320">
        <v>1.738135</v>
      </c>
      <c r="C50" s="321">
        <v>0.22332491147093281</v>
      </c>
    </row>
    <row r="51" spans="1:3">
      <c r="A51" s="326" t="s">
        <v>1632</v>
      </c>
      <c r="B51" s="320">
        <v>1.6988475000000001</v>
      </c>
      <c r="C51" s="321">
        <v>0.21827704265785772</v>
      </c>
    </row>
    <row r="52" spans="1:3">
      <c r="A52" s="326" t="s">
        <v>1354</v>
      </c>
      <c r="B52" s="320">
        <v>1.3090850000000001</v>
      </c>
      <c r="C52" s="321">
        <v>0.16819826522849265</v>
      </c>
    </row>
    <row r="53" spans="1:3">
      <c r="A53" s="326" t="s">
        <v>1695</v>
      </c>
      <c r="B53" s="320">
        <v>1.19275</v>
      </c>
      <c r="C53" s="321">
        <v>0.15325092018569045</v>
      </c>
    </row>
    <row r="54" spans="1:3">
      <c r="A54" s="326" t="s">
        <v>1035</v>
      </c>
      <c r="B54" s="320">
        <v>1.0318000000000001</v>
      </c>
      <c r="C54" s="321">
        <v>0.13257120054294314</v>
      </c>
    </row>
    <row r="55" spans="1:3">
      <c r="A55" s="326" t="s">
        <v>1365</v>
      </c>
      <c r="B55" s="320">
        <v>0.98350499999999996</v>
      </c>
      <c r="C55" s="321">
        <v>0.12636599979645985</v>
      </c>
    </row>
    <row r="56" spans="1:3">
      <c r="A56" s="326" t="s">
        <v>1305</v>
      </c>
      <c r="B56" s="320">
        <v>0.84542499999999998</v>
      </c>
      <c r="C56" s="321">
        <v>0.10862474047200785</v>
      </c>
    </row>
    <row r="57" spans="1:3">
      <c r="A57" s="326" t="s">
        <v>1383</v>
      </c>
      <c r="B57" s="320">
        <v>0.84141250000000001</v>
      </c>
      <c r="C57" s="321">
        <v>0.10810919294130562</v>
      </c>
    </row>
    <row r="58" spans="1:3">
      <c r="A58" s="326" t="s">
        <v>1368</v>
      </c>
      <c r="B58" s="320">
        <v>0.80635000000000001</v>
      </c>
      <c r="C58" s="321">
        <v>0.10360417479918801</v>
      </c>
    </row>
    <row r="59" spans="1:3">
      <c r="A59" s="326" t="s">
        <v>1409</v>
      </c>
      <c r="B59" s="320">
        <v>0.80494250000000001</v>
      </c>
      <c r="C59" s="321">
        <v>0.10342333164667376</v>
      </c>
    </row>
    <row r="60" spans="1:3">
      <c r="A60" s="326" t="s">
        <v>1318</v>
      </c>
      <c r="B60" s="320">
        <v>0.70604999999999996</v>
      </c>
      <c r="C60" s="321">
        <v>9.0717092598706139E-2</v>
      </c>
    </row>
    <row r="61" spans="1:3">
      <c r="A61" s="326" t="s">
        <v>1001</v>
      </c>
      <c r="B61" s="320">
        <v>0.66726249999999998</v>
      </c>
      <c r="C61" s="321">
        <v>8.5733466468584596E-2</v>
      </c>
    </row>
    <row r="62" spans="1:3">
      <c r="A62" s="326" t="s">
        <v>1292</v>
      </c>
      <c r="B62" s="320">
        <v>0.59828499999999996</v>
      </c>
      <c r="C62" s="321">
        <v>7.6870867141727778E-2</v>
      </c>
    </row>
    <row r="63" spans="1:3">
      <c r="A63" s="326" t="s">
        <v>1062</v>
      </c>
      <c r="B63" s="320">
        <v>0.58756249999999999</v>
      </c>
      <c r="C63" s="321">
        <v>7.5493182805788928E-2</v>
      </c>
    </row>
    <row r="64" spans="1:3">
      <c r="A64" s="326" t="s">
        <v>1366</v>
      </c>
      <c r="B64" s="320">
        <v>0.51254</v>
      </c>
      <c r="C64" s="321">
        <v>6.5853889442023722E-2</v>
      </c>
    </row>
    <row r="65" spans="1:3">
      <c r="A65" s="326" t="s">
        <v>1008</v>
      </c>
      <c r="B65" s="320">
        <v>0.48207749999999999</v>
      </c>
      <c r="C65" s="321">
        <v>6.1939903983078762E-2</v>
      </c>
    </row>
    <row r="66" spans="1:3">
      <c r="A66" s="326" t="s">
        <v>1032</v>
      </c>
      <c r="B66" s="320">
        <v>0.45192500000000002</v>
      </c>
      <c r="C66" s="321">
        <v>5.8065748987565009E-2</v>
      </c>
    </row>
    <row r="67" spans="1:3">
      <c r="A67" s="326" t="s">
        <v>972</v>
      </c>
      <c r="B67" s="320">
        <v>0.38504500000000003</v>
      </c>
      <c r="C67" s="321">
        <v>4.9472647715698335E-2</v>
      </c>
    </row>
    <row r="68" spans="1:3">
      <c r="A68" s="326" t="s">
        <v>1321</v>
      </c>
      <c r="B68" s="320">
        <v>0.33750750000000002</v>
      </c>
      <c r="C68" s="321">
        <v>4.3364774633889686E-2</v>
      </c>
    </row>
    <row r="69" spans="1:3">
      <c r="A69" s="326" t="s">
        <v>1351</v>
      </c>
      <c r="B69" s="320">
        <v>0.25555</v>
      </c>
      <c r="C69" s="321">
        <v>3.2834435257558747E-2</v>
      </c>
    </row>
    <row r="70" spans="1:3">
      <c r="A70" s="326" t="s">
        <v>933</v>
      </c>
      <c r="B70" s="320">
        <v>0.216</v>
      </c>
      <c r="C70" s="321">
        <v>2.7752839035933046E-2</v>
      </c>
    </row>
    <row r="71" spans="1:3">
      <c r="A71" s="326" t="s">
        <v>1648</v>
      </c>
      <c r="B71" s="320">
        <v>0.21598999999999999</v>
      </c>
      <c r="C71" s="321">
        <v>2.7751554182273971E-2</v>
      </c>
    </row>
    <row r="72" spans="1:3">
      <c r="A72" s="326" t="s">
        <v>1748</v>
      </c>
      <c r="B72" s="320">
        <v>0.203065</v>
      </c>
      <c r="C72" s="321">
        <v>2.6090880827924736E-2</v>
      </c>
    </row>
    <row r="73" spans="1:3">
      <c r="A73" s="326" t="s">
        <v>1367</v>
      </c>
      <c r="B73" s="320">
        <v>0.19173000000000001</v>
      </c>
      <c r="C73" s="321">
        <v>2.4634499205367793E-2</v>
      </c>
    </row>
    <row r="74" spans="1:3" ht="25.5">
      <c r="A74" s="326" t="s">
        <v>1650</v>
      </c>
      <c r="B74" s="320">
        <v>0.16052</v>
      </c>
      <c r="C74" s="321">
        <v>2.0624470935407278E-2</v>
      </c>
    </row>
    <row r="75" spans="1:3" ht="25.5">
      <c r="A75" s="326" t="s">
        <v>1323</v>
      </c>
      <c r="B75" s="320">
        <v>7.9750000000000001E-2</v>
      </c>
      <c r="C75" s="321">
        <v>1.0246707931091019E-2</v>
      </c>
    </row>
    <row r="76" spans="1:3">
      <c r="A76" s="326" t="s">
        <v>985</v>
      </c>
      <c r="B76" s="320">
        <v>6.7049999999999998E-2</v>
      </c>
      <c r="C76" s="324">
        <v>8.6149437840708828E-3</v>
      </c>
    </row>
    <row r="77" spans="1:3">
      <c r="A77" s="326" t="s">
        <v>1034</v>
      </c>
      <c r="B77" s="320">
        <v>5.8749999999999997E-2</v>
      </c>
      <c r="C77" s="324">
        <v>7.5485152470419741E-3</v>
      </c>
    </row>
    <row r="78" spans="1:3">
      <c r="A78" s="326" t="s">
        <v>867</v>
      </c>
      <c r="B78" s="431">
        <v>7.4999999999999997E-3</v>
      </c>
      <c r="C78" s="324">
        <v>9.6364024430323062E-4</v>
      </c>
    </row>
    <row r="79" spans="1:3" ht="25.5">
      <c r="A79" s="326" t="s">
        <v>1322</v>
      </c>
      <c r="B79" s="431">
        <v>7.1500000000000001E-3</v>
      </c>
      <c r="C79" s="329">
        <v>9.1867036623574671E-4</v>
      </c>
    </row>
    <row r="80" spans="1:3" ht="20.25" customHeight="1">
      <c r="A80" s="392" t="s">
        <v>117</v>
      </c>
      <c r="B80" s="393">
        <v>778.29875250000032</v>
      </c>
      <c r="C80" s="394">
        <v>99.999999999999886</v>
      </c>
    </row>
    <row r="81" spans="1:3">
      <c r="A81" s="395" t="s">
        <v>464</v>
      </c>
      <c r="B81" s="393">
        <v>389.87019499999997</v>
      </c>
      <c r="C81" s="394">
        <v>50.092614660846422</v>
      </c>
    </row>
    <row r="82" spans="1:3" ht="23.25" customHeight="1">
      <c r="A82" s="531" t="s">
        <v>159</v>
      </c>
      <c r="B82" s="532"/>
      <c r="C82" s="421">
        <v>0.1027218441564763</v>
      </c>
    </row>
    <row r="86" spans="1:3">
      <c r="A86" s="36"/>
      <c r="B86" s="36"/>
    </row>
    <row r="88" spans="1:3">
      <c r="A88" s="36"/>
      <c r="B88" s="36"/>
    </row>
    <row r="89" spans="1:3">
      <c r="A89" s="36"/>
      <c r="B89" s="36"/>
    </row>
    <row r="90" spans="1:3">
      <c r="A90" s="36"/>
      <c r="B90" s="36"/>
    </row>
    <row r="91" spans="1:3">
      <c r="A91" s="36"/>
      <c r="B91" s="36"/>
    </row>
    <row r="92" spans="1:3">
      <c r="A92" s="36"/>
      <c r="B92" s="36"/>
    </row>
    <row r="93" spans="1:3">
      <c r="A93" s="36"/>
      <c r="B93" s="36"/>
    </row>
    <row r="94" spans="1:3">
      <c r="A94" s="36"/>
      <c r="B94" s="36"/>
    </row>
    <row r="95" spans="1:3">
      <c r="A95" s="36"/>
      <c r="B95" s="36"/>
    </row>
    <row r="96" spans="1:3">
      <c r="A96" s="36"/>
      <c r="B96" s="36"/>
    </row>
    <row r="97" spans="1:2">
      <c r="A97" s="36"/>
      <c r="B97" s="36"/>
    </row>
    <row r="98" spans="1:2">
      <c r="A98" s="36"/>
      <c r="B98" s="36"/>
    </row>
    <row r="99" spans="1:2">
      <c r="A99" s="36"/>
      <c r="B99" s="36"/>
    </row>
    <row r="100" spans="1:2">
      <c r="A100" s="36"/>
      <c r="B100" s="36"/>
    </row>
    <row r="101" spans="1:2">
      <c r="A101" s="36"/>
      <c r="B101" s="36"/>
    </row>
    <row r="102" spans="1:2">
      <c r="A102" s="36"/>
      <c r="B102" s="36"/>
    </row>
    <row r="103" spans="1:2">
      <c r="A103" s="36"/>
      <c r="B103" s="36"/>
    </row>
    <row r="104" spans="1:2">
      <c r="A104" s="36"/>
      <c r="B104" s="36"/>
    </row>
    <row r="105" spans="1:2">
      <c r="A105" s="36"/>
      <c r="B105" s="36"/>
    </row>
    <row r="106" spans="1:2">
      <c r="A106" s="36"/>
      <c r="B106" s="36"/>
    </row>
    <row r="107" spans="1:2">
      <c r="A107" s="36"/>
      <c r="B107" s="36"/>
    </row>
    <row r="108" spans="1:2">
      <c r="A108" s="36"/>
      <c r="B108" s="36"/>
    </row>
    <row r="109" spans="1:2">
      <c r="A109" s="36"/>
      <c r="B109" s="36"/>
    </row>
    <row r="110" spans="1:2">
      <c r="A110" s="36"/>
      <c r="B110" s="36"/>
    </row>
    <row r="111" spans="1:2">
      <c r="A111" s="36"/>
      <c r="B111" s="36"/>
    </row>
    <row r="112" spans="1:2">
      <c r="A112" s="36"/>
      <c r="B112" s="36"/>
    </row>
    <row r="113" spans="1:2">
      <c r="A113" s="36"/>
      <c r="B113" s="36"/>
    </row>
    <row r="114" spans="1:2">
      <c r="A114" s="36"/>
      <c r="B114" s="36"/>
    </row>
    <row r="115" spans="1:2">
      <c r="A115" s="36"/>
      <c r="B115" s="36"/>
    </row>
    <row r="116" spans="1:2">
      <c r="A116" s="36"/>
      <c r="B116" s="36"/>
    </row>
    <row r="117" spans="1:2">
      <c r="A117" s="36"/>
      <c r="B117" s="36"/>
    </row>
    <row r="118" spans="1:2">
      <c r="A118" s="36"/>
      <c r="B118" s="36"/>
    </row>
    <row r="119" spans="1:2">
      <c r="A119" s="36"/>
      <c r="B119" s="36"/>
    </row>
    <row r="120" spans="1:2">
      <c r="A120" s="36"/>
      <c r="B120" s="36"/>
    </row>
    <row r="121" spans="1:2">
      <c r="A121" s="36"/>
      <c r="B121" s="36"/>
    </row>
    <row r="122" spans="1:2">
      <c r="A122" s="36"/>
      <c r="B122" s="36"/>
    </row>
    <row r="123" spans="1:2">
      <c r="A123" s="36"/>
      <c r="B123" s="36"/>
    </row>
    <row r="124" spans="1:2">
      <c r="A124" s="36"/>
      <c r="B124" s="36"/>
    </row>
    <row r="125" spans="1:2">
      <c r="A125" s="36"/>
      <c r="B125" s="36"/>
    </row>
    <row r="126" spans="1:2">
      <c r="A126" s="36"/>
      <c r="B126" s="36"/>
    </row>
    <row r="127" spans="1:2">
      <c r="A127" s="36"/>
      <c r="B127" s="36"/>
    </row>
    <row r="128" spans="1:2">
      <c r="A128" s="36"/>
      <c r="B128" s="36"/>
    </row>
    <row r="129" spans="1:2">
      <c r="A129" s="36"/>
      <c r="B129" s="36"/>
    </row>
    <row r="130" spans="1:2">
      <c r="A130" s="36"/>
      <c r="B130" s="36"/>
    </row>
    <row r="131" spans="1:2">
      <c r="A131" s="36"/>
      <c r="B131" s="36"/>
    </row>
    <row r="132" spans="1:2">
      <c r="A132" s="36"/>
      <c r="B132" s="36"/>
    </row>
    <row r="133" spans="1:2">
      <c r="A133" s="36"/>
      <c r="B133" s="36"/>
    </row>
    <row r="134" spans="1:2">
      <c r="A134" s="36"/>
      <c r="B134" s="36"/>
    </row>
    <row r="135" spans="1:2">
      <c r="A135" s="36"/>
      <c r="B135" s="36"/>
    </row>
    <row r="136" spans="1:2">
      <c r="A136" s="36"/>
      <c r="B136" s="36"/>
    </row>
    <row r="137" spans="1:2">
      <c r="A137" s="36"/>
      <c r="B137" s="36"/>
    </row>
    <row r="138" spans="1:2">
      <c r="A138" s="36"/>
      <c r="B138" s="36"/>
    </row>
    <row r="139" spans="1:2">
      <c r="A139" s="36"/>
      <c r="B139" s="36"/>
    </row>
    <row r="140" spans="1:2">
      <c r="A140" s="36"/>
      <c r="B140" s="36"/>
    </row>
    <row r="141" spans="1:2">
      <c r="A141" s="36"/>
      <c r="B141" s="36"/>
    </row>
    <row r="142" spans="1:2">
      <c r="A142" s="36"/>
      <c r="B142" s="36"/>
    </row>
    <row r="143" spans="1:2">
      <c r="A143" s="36"/>
      <c r="B143" s="36"/>
    </row>
    <row r="144" spans="1:2">
      <c r="A144" s="36"/>
      <c r="B144" s="36"/>
    </row>
    <row r="145" spans="1:2">
      <c r="A145" s="36"/>
      <c r="B145" s="36"/>
    </row>
  </sheetData>
  <mergeCells count="2">
    <mergeCell ref="A1:C1"/>
    <mergeCell ref="A82:B82"/>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0">
    <tabColor rgb="FF7030A0"/>
  </sheetPr>
  <dimension ref="A1:D36"/>
  <sheetViews>
    <sheetView view="pageBreakPreview" zoomScaleNormal="80" zoomScaleSheetLayoutView="100" workbookViewId="0">
      <selection activeCell="F25" sqref="F25"/>
    </sheetView>
  </sheetViews>
  <sheetFormatPr defaultRowHeight="14.25"/>
  <cols>
    <col min="1" max="1" width="36.5703125" style="136" bestFit="1" customWidth="1"/>
    <col min="2" max="2" width="23.28515625" style="137" customWidth="1"/>
    <col min="3" max="3" width="25.28515625" style="132" customWidth="1"/>
    <col min="4" max="254" width="9.140625" style="132"/>
    <col min="255" max="255" width="38.7109375" style="132" customWidth="1"/>
    <col min="256" max="256" width="23.28515625" style="132" customWidth="1"/>
    <col min="257" max="257" width="28.140625" style="132" customWidth="1"/>
    <col min="258" max="510" width="9.140625" style="132"/>
    <col min="511" max="511" width="38.7109375" style="132" customWidth="1"/>
    <col min="512" max="512" width="23.28515625" style="132" customWidth="1"/>
    <col min="513" max="513" width="28.140625" style="132" customWidth="1"/>
    <col min="514" max="766" width="9.140625" style="132"/>
    <col min="767" max="767" width="38.7109375" style="132" customWidth="1"/>
    <col min="768" max="768" width="23.28515625" style="132" customWidth="1"/>
    <col min="769" max="769" width="28.140625" style="132" customWidth="1"/>
    <col min="770" max="1022" width="9.140625" style="132"/>
    <col min="1023" max="1023" width="38.7109375" style="132" customWidth="1"/>
    <col min="1024" max="1024" width="23.28515625" style="132" customWidth="1"/>
    <col min="1025" max="1025" width="28.140625" style="132" customWidth="1"/>
    <col min="1026" max="1278" width="9.140625" style="132"/>
    <col min="1279" max="1279" width="38.7109375" style="132" customWidth="1"/>
    <col min="1280" max="1280" width="23.28515625" style="132" customWidth="1"/>
    <col min="1281" max="1281" width="28.140625" style="132" customWidth="1"/>
    <col min="1282" max="1534" width="9.140625" style="132"/>
    <col min="1535" max="1535" width="38.7109375" style="132" customWidth="1"/>
    <col min="1536" max="1536" width="23.28515625" style="132" customWidth="1"/>
    <col min="1537" max="1537" width="28.140625" style="132" customWidth="1"/>
    <col min="1538" max="1790" width="9.140625" style="132"/>
    <col min="1791" max="1791" width="38.7109375" style="132" customWidth="1"/>
    <col min="1792" max="1792" width="23.28515625" style="132" customWidth="1"/>
    <col min="1793" max="1793" width="28.140625" style="132" customWidth="1"/>
    <col min="1794" max="2046" width="9.140625" style="132"/>
    <col min="2047" max="2047" width="38.7109375" style="132" customWidth="1"/>
    <col min="2048" max="2048" width="23.28515625" style="132" customWidth="1"/>
    <col min="2049" max="2049" width="28.140625" style="132" customWidth="1"/>
    <col min="2050" max="2302" width="9.140625" style="132"/>
    <col min="2303" max="2303" width="38.7109375" style="132" customWidth="1"/>
    <col min="2304" max="2304" width="23.28515625" style="132" customWidth="1"/>
    <col min="2305" max="2305" width="28.140625" style="132" customWidth="1"/>
    <col min="2306" max="2558" width="9.140625" style="132"/>
    <col min="2559" max="2559" width="38.7109375" style="132" customWidth="1"/>
    <col min="2560" max="2560" width="23.28515625" style="132" customWidth="1"/>
    <col min="2561" max="2561" width="28.140625" style="132" customWidth="1"/>
    <col min="2562" max="2814" width="9.140625" style="132"/>
    <col min="2815" max="2815" width="38.7109375" style="132" customWidth="1"/>
    <col min="2816" max="2816" width="23.28515625" style="132" customWidth="1"/>
    <col min="2817" max="2817" width="28.140625" style="132" customWidth="1"/>
    <col min="2818" max="3070" width="9.140625" style="132"/>
    <col min="3071" max="3071" width="38.7109375" style="132" customWidth="1"/>
    <col min="3072" max="3072" width="23.28515625" style="132" customWidth="1"/>
    <col min="3073" max="3073" width="28.140625" style="132" customWidth="1"/>
    <col min="3074" max="3326" width="9.140625" style="132"/>
    <col min="3327" max="3327" width="38.7109375" style="132" customWidth="1"/>
    <col min="3328" max="3328" width="23.28515625" style="132" customWidth="1"/>
    <col min="3329" max="3329" width="28.140625" style="132" customWidth="1"/>
    <col min="3330" max="3582" width="9.140625" style="132"/>
    <col min="3583" max="3583" width="38.7109375" style="132" customWidth="1"/>
    <col min="3584" max="3584" width="23.28515625" style="132" customWidth="1"/>
    <col min="3585" max="3585" width="28.140625" style="132" customWidth="1"/>
    <col min="3586" max="3838" width="9.140625" style="132"/>
    <col min="3839" max="3839" width="38.7109375" style="132" customWidth="1"/>
    <col min="3840" max="3840" width="23.28515625" style="132" customWidth="1"/>
    <col min="3841" max="3841" width="28.140625" style="132" customWidth="1"/>
    <col min="3842" max="4094" width="9.140625" style="132"/>
    <col min="4095" max="4095" width="38.7109375" style="132" customWidth="1"/>
    <col min="4096" max="4096" width="23.28515625" style="132" customWidth="1"/>
    <col min="4097" max="4097" width="28.140625" style="132" customWidth="1"/>
    <col min="4098" max="4350" width="9.140625" style="132"/>
    <col min="4351" max="4351" width="38.7109375" style="132" customWidth="1"/>
    <col min="4352" max="4352" width="23.28515625" style="132" customWidth="1"/>
    <col min="4353" max="4353" width="28.140625" style="132" customWidth="1"/>
    <col min="4354" max="4606" width="9.140625" style="132"/>
    <col min="4607" max="4607" width="38.7109375" style="132" customWidth="1"/>
    <col min="4608" max="4608" width="23.28515625" style="132" customWidth="1"/>
    <col min="4609" max="4609" width="28.140625" style="132" customWidth="1"/>
    <col min="4610" max="4862" width="9.140625" style="132"/>
    <col min="4863" max="4863" width="38.7109375" style="132" customWidth="1"/>
    <col min="4864" max="4864" width="23.28515625" style="132" customWidth="1"/>
    <col min="4865" max="4865" width="28.140625" style="132" customWidth="1"/>
    <col min="4866" max="5118" width="9.140625" style="132"/>
    <col min="5119" max="5119" width="38.7109375" style="132" customWidth="1"/>
    <col min="5120" max="5120" width="23.28515625" style="132" customWidth="1"/>
    <col min="5121" max="5121" width="28.140625" style="132" customWidth="1"/>
    <col min="5122" max="5374" width="9.140625" style="132"/>
    <col min="5375" max="5375" width="38.7109375" style="132" customWidth="1"/>
    <col min="5376" max="5376" width="23.28515625" style="132" customWidth="1"/>
    <col min="5377" max="5377" width="28.140625" style="132" customWidth="1"/>
    <col min="5378" max="5630" width="9.140625" style="132"/>
    <col min="5631" max="5631" width="38.7109375" style="132" customWidth="1"/>
    <col min="5632" max="5632" width="23.28515625" style="132" customWidth="1"/>
    <col min="5633" max="5633" width="28.140625" style="132" customWidth="1"/>
    <col min="5634" max="5886" width="9.140625" style="132"/>
    <col min="5887" max="5887" width="38.7109375" style="132" customWidth="1"/>
    <col min="5888" max="5888" width="23.28515625" style="132" customWidth="1"/>
    <col min="5889" max="5889" width="28.140625" style="132" customWidth="1"/>
    <col min="5890" max="6142" width="9.140625" style="132"/>
    <col min="6143" max="6143" width="38.7109375" style="132" customWidth="1"/>
    <col min="6144" max="6144" width="23.28515625" style="132" customWidth="1"/>
    <col min="6145" max="6145" width="28.140625" style="132" customWidth="1"/>
    <col min="6146" max="6398" width="9.140625" style="132"/>
    <col min="6399" max="6399" width="38.7109375" style="132" customWidth="1"/>
    <col min="6400" max="6400" width="23.28515625" style="132" customWidth="1"/>
    <col min="6401" max="6401" width="28.140625" style="132" customWidth="1"/>
    <col min="6402" max="6654" width="9.140625" style="132"/>
    <col min="6655" max="6655" width="38.7109375" style="132" customWidth="1"/>
    <col min="6656" max="6656" width="23.28515625" style="132" customWidth="1"/>
    <col min="6657" max="6657" width="28.140625" style="132" customWidth="1"/>
    <col min="6658" max="6910" width="9.140625" style="132"/>
    <col min="6911" max="6911" width="38.7109375" style="132" customWidth="1"/>
    <col min="6912" max="6912" width="23.28515625" style="132" customWidth="1"/>
    <col min="6913" max="6913" width="28.140625" style="132" customWidth="1"/>
    <col min="6914" max="7166" width="9.140625" style="132"/>
    <col min="7167" max="7167" width="38.7109375" style="132" customWidth="1"/>
    <col min="7168" max="7168" width="23.28515625" style="132" customWidth="1"/>
    <col min="7169" max="7169" width="28.140625" style="132" customWidth="1"/>
    <col min="7170" max="7422" width="9.140625" style="132"/>
    <col min="7423" max="7423" width="38.7109375" style="132" customWidth="1"/>
    <col min="7424" max="7424" width="23.28515625" style="132" customWidth="1"/>
    <col min="7425" max="7425" width="28.140625" style="132" customWidth="1"/>
    <col min="7426" max="7678" width="9.140625" style="132"/>
    <col min="7679" max="7679" width="38.7109375" style="132" customWidth="1"/>
    <col min="7680" max="7680" width="23.28515625" style="132" customWidth="1"/>
    <col min="7681" max="7681" width="28.140625" style="132" customWidth="1"/>
    <col min="7682" max="7934" width="9.140625" style="132"/>
    <col min="7935" max="7935" width="38.7109375" style="132" customWidth="1"/>
    <col min="7936" max="7936" width="23.28515625" style="132" customWidth="1"/>
    <col min="7937" max="7937" width="28.140625" style="132" customWidth="1"/>
    <col min="7938" max="8190" width="9.140625" style="132"/>
    <col min="8191" max="8191" width="38.7109375" style="132" customWidth="1"/>
    <col min="8192" max="8192" width="23.28515625" style="132" customWidth="1"/>
    <col min="8193" max="8193" width="28.140625" style="132" customWidth="1"/>
    <col min="8194" max="8446" width="9.140625" style="132"/>
    <col min="8447" max="8447" width="38.7109375" style="132" customWidth="1"/>
    <col min="8448" max="8448" width="23.28515625" style="132" customWidth="1"/>
    <col min="8449" max="8449" width="28.140625" style="132" customWidth="1"/>
    <col min="8450" max="8702" width="9.140625" style="132"/>
    <col min="8703" max="8703" width="38.7109375" style="132" customWidth="1"/>
    <col min="8704" max="8704" width="23.28515625" style="132" customWidth="1"/>
    <col min="8705" max="8705" width="28.140625" style="132" customWidth="1"/>
    <col min="8706" max="8958" width="9.140625" style="132"/>
    <col min="8959" max="8959" width="38.7109375" style="132" customWidth="1"/>
    <col min="8960" max="8960" width="23.28515625" style="132" customWidth="1"/>
    <col min="8961" max="8961" width="28.140625" style="132" customWidth="1"/>
    <col min="8962" max="9214" width="9.140625" style="132"/>
    <col min="9215" max="9215" width="38.7109375" style="132" customWidth="1"/>
    <col min="9216" max="9216" width="23.28515625" style="132" customWidth="1"/>
    <col min="9217" max="9217" width="28.140625" style="132" customWidth="1"/>
    <col min="9218" max="9470" width="9.140625" style="132"/>
    <col min="9471" max="9471" width="38.7109375" style="132" customWidth="1"/>
    <col min="9472" max="9472" width="23.28515625" style="132" customWidth="1"/>
    <col min="9473" max="9473" width="28.140625" style="132" customWidth="1"/>
    <col min="9474" max="9726" width="9.140625" style="132"/>
    <col min="9727" max="9727" width="38.7109375" style="132" customWidth="1"/>
    <col min="9728" max="9728" width="23.28515625" style="132" customWidth="1"/>
    <col min="9729" max="9729" width="28.140625" style="132" customWidth="1"/>
    <col min="9730" max="9982" width="9.140625" style="132"/>
    <col min="9983" max="9983" width="38.7109375" style="132" customWidth="1"/>
    <col min="9984" max="9984" width="23.28515625" style="132" customWidth="1"/>
    <col min="9985" max="9985" width="28.140625" style="132" customWidth="1"/>
    <col min="9986" max="10238" width="9.140625" style="132"/>
    <col min="10239" max="10239" width="38.7109375" style="132" customWidth="1"/>
    <col min="10240" max="10240" width="23.28515625" style="132" customWidth="1"/>
    <col min="10241" max="10241" width="28.140625" style="132" customWidth="1"/>
    <col min="10242" max="10494" width="9.140625" style="132"/>
    <col min="10495" max="10495" width="38.7109375" style="132" customWidth="1"/>
    <col min="10496" max="10496" width="23.28515625" style="132" customWidth="1"/>
    <col min="10497" max="10497" width="28.140625" style="132" customWidth="1"/>
    <col min="10498" max="10750" width="9.140625" style="132"/>
    <col min="10751" max="10751" width="38.7109375" style="132" customWidth="1"/>
    <col min="10752" max="10752" width="23.28515625" style="132" customWidth="1"/>
    <col min="10753" max="10753" width="28.140625" style="132" customWidth="1"/>
    <col min="10754" max="11006" width="9.140625" style="132"/>
    <col min="11007" max="11007" width="38.7109375" style="132" customWidth="1"/>
    <col min="11008" max="11008" width="23.28515625" style="132" customWidth="1"/>
    <col min="11009" max="11009" width="28.140625" style="132" customWidth="1"/>
    <col min="11010" max="11262" width="9.140625" style="132"/>
    <col min="11263" max="11263" width="38.7109375" style="132" customWidth="1"/>
    <col min="11264" max="11264" width="23.28515625" style="132" customWidth="1"/>
    <col min="11265" max="11265" width="28.140625" style="132" customWidth="1"/>
    <col min="11266" max="11518" width="9.140625" style="132"/>
    <col min="11519" max="11519" width="38.7109375" style="132" customWidth="1"/>
    <col min="11520" max="11520" width="23.28515625" style="132" customWidth="1"/>
    <col min="11521" max="11521" width="28.140625" style="132" customWidth="1"/>
    <col min="11522" max="11774" width="9.140625" style="132"/>
    <col min="11775" max="11775" width="38.7109375" style="132" customWidth="1"/>
    <col min="11776" max="11776" width="23.28515625" style="132" customWidth="1"/>
    <col min="11777" max="11777" width="28.140625" style="132" customWidth="1"/>
    <col min="11778" max="12030" width="9.140625" style="132"/>
    <col min="12031" max="12031" width="38.7109375" style="132" customWidth="1"/>
    <col min="12032" max="12032" width="23.28515625" style="132" customWidth="1"/>
    <col min="12033" max="12033" width="28.140625" style="132" customWidth="1"/>
    <col min="12034" max="12286" width="9.140625" style="132"/>
    <col min="12287" max="12287" width="38.7109375" style="132" customWidth="1"/>
    <col min="12288" max="12288" width="23.28515625" style="132" customWidth="1"/>
    <col min="12289" max="12289" width="28.140625" style="132" customWidth="1"/>
    <col min="12290" max="12542" width="9.140625" style="132"/>
    <col min="12543" max="12543" width="38.7109375" style="132" customWidth="1"/>
    <col min="12544" max="12544" width="23.28515625" style="132" customWidth="1"/>
    <col min="12545" max="12545" width="28.140625" style="132" customWidth="1"/>
    <col min="12546" max="12798" width="9.140625" style="132"/>
    <col min="12799" max="12799" width="38.7109375" style="132" customWidth="1"/>
    <col min="12800" max="12800" width="23.28515625" style="132" customWidth="1"/>
    <col min="12801" max="12801" width="28.140625" style="132" customWidth="1"/>
    <col min="12802" max="13054" width="9.140625" style="132"/>
    <col min="13055" max="13055" width="38.7109375" style="132" customWidth="1"/>
    <col min="13056" max="13056" width="23.28515625" style="132" customWidth="1"/>
    <col min="13057" max="13057" width="28.140625" style="132" customWidth="1"/>
    <col min="13058" max="13310" width="9.140625" style="132"/>
    <col min="13311" max="13311" width="38.7109375" style="132" customWidth="1"/>
    <col min="13312" max="13312" width="23.28515625" style="132" customWidth="1"/>
    <col min="13313" max="13313" width="28.140625" style="132" customWidth="1"/>
    <col min="13314" max="13566" width="9.140625" style="132"/>
    <col min="13567" max="13567" width="38.7109375" style="132" customWidth="1"/>
    <col min="13568" max="13568" width="23.28515625" style="132" customWidth="1"/>
    <col min="13569" max="13569" width="28.140625" style="132" customWidth="1"/>
    <col min="13570" max="13822" width="9.140625" style="132"/>
    <col min="13823" max="13823" width="38.7109375" style="132" customWidth="1"/>
    <col min="13824" max="13824" width="23.28515625" style="132" customWidth="1"/>
    <col min="13825" max="13825" width="28.140625" style="132" customWidth="1"/>
    <col min="13826" max="14078" width="9.140625" style="132"/>
    <col min="14079" max="14079" width="38.7109375" style="132" customWidth="1"/>
    <col min="14080" max="14080" width="23.28515625" style="132" customWidth="1"/>
    <col min="14081" max="14081" width="28.140625" style="132" customWidth="1"/>
    <col min="14082" max="14334" width="9.140625" style="132"/>
    <col min="14335" max="14335" width="38.7109375" style="132" customWidth="1"/>
    <col min="14336" max="14336" width="23.28515625" style="132" customWidth="1"/>
    <col min="14337" max="14337" width="28.140625" style="132" customWidth="1"/>
    <col min="14338" max="14590" width="9.140625" style="132"/>
    <col min="14591" max="14591" width="38.7109375" style="132" customWidth="1"/>
    <col min="14592" max="14592" width="23.28515625" style="132" customWidth="1"/>
    <col min="14593" max="14593" width="28.140625" style="132" customWidth="1"/>
    <col min="14594" max="14846" width="9.140625" style="132"/>
    <col min="14847" max="14847" width="38.7109375" style="132" customWidth="1"/>
    <col min="14848" max="14848" width="23.28515625" style="132" customWidth="1"/>
    <col min="14849" max="14849" width="28.140625" style="132" customWidth="1"/>
    <col min="14850" max="15102" width="9.140625" style="132"/>
    <col min="15103" max="15103" width="38.7109375" style="132" customWidth="1"/>
    <col min="15104" max="15104" width="23.28515625" style="132" customWidth="1"/>
    <col min="15105" max="15105" width="28.140625" style="132" customWidth="1"/>
    <col min="15106" max="15358" width="9.140625" style="132"/>
    <col min="15359" max="15359" width="38.7109375" style="132" customWidth="1"/>
    <col min="15360" max="15360" width="23.28515625" style="132" customWidth="1"/>
    <col min="15361" max="15361" width="28.140625" style="132" customWidth="1"/>
    <col min="15362" max="15614" width="9.140625" style="132"/>
    <col min="15615" max="15615" width="38.7109375" style="132" customWidth="1"/>
    <col min="15616" max="15616" width="23.28515625" style="132" customWidth="1"/>
    <col min="15617" max="15617" width="28.140625" style="132" customWidth="1"/>
    <col min="15618" max="15870" width="9.140625" style="132"/>
    <col min="15871" max="15871" width="38.7109375" style="132" customWidth="1"/>
    <col min="15872" max="15872" width="23.28515625" style="132" customWidth="1"/>
    <col min="15873" max="15873" width="28.140625" style="132" customWidth="1"/>
    <col min="15874" max="16126" width="9.140625" style="132"/>
    <col min="16127" max="16127" width="38.7109375" style="132" customWidth="1"/>
    <col min="16128" max="16128" width="23.28515625" style="132" customWidth="1"/>
    <col min="16129" max="16129" width="28.140625" style="132" customWidth="1"/>
    <col min="16130" max="16384" width="9.140625" style="132"/>
  </cols>
  <sheetData>
    <row r="1" spans="1:3" ht="33" customHeight="1">
      <c r="A1" s="533" t="s">
        <v>1769</v>
      </c>
      <c r="B1" s="534"/>
      <c r="C1" s="535"/>
    </row>
    <row r="2" spans="1:3" ht="25.5" customHeight="1">
      <c r="A2" s="390" t="s">
        <v>471</v>
      </c>
      <c r="B2" s="391" t="s">
        <v>1328</v>
      </c>
      <c r="C2" s="391" t="s">
        <v>179</v>
      </c>
    </row>
    <row r="3" spans="1:3" s="133" customFormat="1" ht="15.75" customHeight="1">
      <c r="A3" s="325" t="s">
        <v>895</v>
      </c>
      <c r="B3" s="320">
        <v>117.04773</v>
      </c>
      <c r="C3" s="321">
        <v>15.038920417645151</v>
      </c>
    </row>
    <row r="4" spans="1:3" s="133" customFormat="1" ht="15.75" customHeight="1">
      <c r="A4" s="325" t="s">
        <v>50</v>
      </c>
      <c r="B4" s="320">
        <v>113.6721675</v>
      </c>
      <c r="C4" s="321">
        <v>14.605210034690375</v>
      </c>
    </row>
    <row r="5" spans="1:3" s="133" customFormat="1" ht="15.75" customHeight="1">
      <c r="A5" s="326" t="s">
        <v>913</v>
      </c>
      <c r="B5" s="320">
        <v>113.1619975</v>
      </c>
      <c r="C5" s="321">
        <v>14.53966065556555</v>
      </c>
    </row>
    <row r="6" spans="1:3" s="133" customFormat="1" ht="15.75" customHeight="1">
      <c r="A6" s="326" t="s">
        <v>910</v>
      </c>
      <c r="B6" s="320">
        <v>94.526707500000001</v>
      </c>
      <c r="C6" s="321">
        <v>12.145298601130676</v>
      </c>
    </row>
    <row r="7" spans="1:3" s="133" customFormat="1" ht="15.75" customHeight="1">
      <c r="A7" s="326" t="s">
        <v>1030</v>
      </c>
      <c r="B7" s="320">
        <v>50.862319999999997</v>
      </c>
      <c r="C7" s="321">
        <v>6.5350637960838815</v>
      </c>
    </row>
    <row r="8" spans="1:3" s="133" customFormat="1" ht="15.75" customHeight="1">
      <c r="A8" s="326" t="s">
        <v>911</v>
      </c>
      <c r="B8" s="320">
        <v>33.400995000000002</v>
      </c>
      <c r="C8" s="321">
        <v>4.291539064236134</v>
      </c>
    </row>
    <row r="9" spans="1:3" s="133" customFormat="1" ht="19.5" customHeight="1">
      <c r="A9" s="326" t="s">
        <v>1713</v>
      </c>
      <c r="B9" s="320">
        <v>29.957545</v>
      </c>
      <c r="C9" s="321">
        <v>3.8491061310033388</v>
      </c>
    </row>
    <row r="10" spans="1:3" s="133" customFormat="1" ht="15.75" customHeight="1">
      <c r="A10" s="326" t="s">
        <v>904</v>
      </c>
      <c r="B10" s="320">
        <v>29.808330000000002</v>
      </c>
      <c r="C10" s="321">
        <v>3.8299341871295112</v>
      </c>
    </row>
    <row r="11" spans="1:3" s="133" customFormat="1" ht="15.75" customHeight="1">
      <c r="A11" s="326" t="s">
        <v>950</v>
      </c>
      <c r="B11" s="320">
        <v>29.434147500000002</v>
      </c>
      <c r="C11" s="321">
        <v>3.7818572117009785</v>
      </c>
    </row>
    <row r="12" spans="1:3" s="133" customFormat="1" ht="15.75" customHeight="1">
      <c r="A12" s="326" t="s">
        <v>915</v>
      </c>
      <c r="B12" s="320">
        <v>28.508692499999999</v>
      </c>
      <c r="C12" s="321">
        <v>3.6629497873954255</v>
      </c>
    </row>
    <row r="13" spans="1:3" s="133" customFormat="1" ht="15.75" customHeight="1">
      <c r="A13" s="325" t="s">
        <v>923</v>
      </c>
      <c r="B13" s="320">
        <v>23.741614999999999</v>
      </c>
      <c r="C13" s="321">
        <v>3.0504500905004344</v>
      </c>
    </row>
    <row r="14" spans="1:3" s="133" customFormat="1">
      <c r="A14" s="326" t="s">
        <v>897</v>
      </c>
      <c r="B14" s="320">
        <v>23.2078275</v>
      </c>
      <c r="C14" s="321">
        <v>2.9818662082462994</v>
      </c>
    </row>
    <row r="15" spans="1:3" s="133" customFormat="1" ht="15.75" customHeight="1">
      <c r="A15" s="326" t="s">
        <v>893</v>
      </c>
      <c r="B15" s="320">
        <v>18.929490000000001</v>
      </c>
      <c r="C15" s="321">
        <v>2.4321624490847427</v>
      </c>
    </row>
    <row r="16" spans="1:3" s="133" customFormat="1" ht="15.75" customHeight="1">
      <c r="A16" s="326" t="s">
        <v>899</v>
      </c>
      <c r="B16" s="320">
        <v>17.687404999999998</v>
      </c>
      <c r="C16" s="321">
        <v>2.2725727033720253</v>
      </c>
    </row>
    <row r="17" spans="1:3" s="133" customFormat="1" ht="15.75" customHeight="1">
      <c r="A17" s="326" t="s">
        <v>943</v>
      </c>
      <c r="B17" s="320">
        <v>16.160282500000001</v>
      </c>
      <c r="C17" s="321">
        <v>2.0763598101745639</v>
      </c>
    </row>
    <row r="18" spans="1:3" s="133" customFormat="1" ht="15.75" customHeight="1">
      <c r="A18" s="326" t="s">
        <v>492</v>
      </c>
      <c r="B18" s="320">
        <v>9.3360000000000003</v>
      </c>
      <c r="C18" s="321">
        <v>1.1995393761086621</v>
      </c>
    </row>
    <row r="19" spans="1:3" s="133" customFormat="1" ht="15.75" customHeight="1">
      <c r="A19" s="326" t="s">
        <v>946</v>
      </c>
      <c r="B19" s="320">
        <v>8.2601425000000006</v>
      </c>
      <c r="C19" s="321">
        <v>1.061307431557267</v>
      </c>
    </row>
    <row r="20" spans="1:3" s="133" customFormat="1" ht="15.75" customHeight="1">
      <c r="A20" s="326" t="s">
        <v>933</v>
      </c>
      <c r="B20" s="320">
        <v>4.5337199999999998</v>
      </c>
      <c r="C20" s="321">
        <v>0.58251667312032596</v>
      </c>
    </row>
    <row r="21" spans="1:3" s="133" customFormat="1" ht="15.75" customHeight="1">
      <c r="A21" s="326" t="s">
        <v>1029</v>
      </c>
      <c r="B21" s="320">
        <v>3.9881725000000001</v>
      </c>
      <c r="C21" s="321">
        <v>0.51242180296312378</v>
      </c>
    </row>
    <row r="22" spans="1:3" s="133" customFormat="1" ht="15.75" customHeight="1">
      <c r="A22" s="326" t="s">
        <v>72</v>
      </c>
      <c r="B22" s="320">
        <v>3.6231425000000002</v>
      </c>
      <c r="C22" s="321">
        <v>0.46552078984605599</v>
      </c>
    </row>
    <row r="23" spans="1:3" s="133" customFormat="1" ht="15.75" customHeight="1">
      <c r="A23" s="326" t="s">
        <v>985</v>
      </c>
      <c r="B23" s="320">
        <v>2.5779200000000002</v>
      </c>
      <c r="C23" s="321">
        <v>0.33122499447922477</v>
      </c>
    </row>
    <row r="24" spans="1:3" s="133" customFormat="1" ht="15.75" customHeight="1">
      <c r="A24" s="326" t="s">
        <v>956</v>
      </c>
      <c r="B24" s="320">
        <v>2.2791600000000001</v>
      </c>
      <c r="C24" s="321">
        <v>0.29283870656082028</v>
      </c>
    </row>
    <row r="25" spans="1:3" s="133" customFormat="1" ht="15.75" customHeight="1">
      <c r="A25" s="326" t="s">
        <v>925</v>
      </c>
      <c r="B25" s="320">
        <v>1.2716750000000001</v>
      </c>
      <c r="C25" s="321">
        <v>0.1633916276899082</v>
      </c>
    </row>
    <row r="26" spans="1:3" s="133" customFormat="1" ht="15.75" customHeight="1">
      <c r="A26" s="326" t="s">
        <v>907</v>
      </c>
      <c r="B26" s="320">
        <v>0.47213500000000003</v>
      </c>
      <c r="C26" s="321">
        <v>6.0662438232547473E-2</v>
      </c>
    </row>
    <row r="27" spans="1:3" s="133" customFormat="1" ht="15.75" customHeight="1">
      <c r="A27" s="326" t="s">
        <v>1027</v>
      </c>
      <c r="B27" s="320">
        <v>0.38653500000000002</v>
      </c>
      <c r="C27" s="321">
        <v>4.9664090910899926E-2</v>
      </c>
    </row>
    <row r="28" spans="1:3" s="133" customFormat="1" ht="15.75" customHeight="1">
      <c r="A28" s="326" t="s">
        <v>936</v>
      </c>
      <c r="B28" s="320">
        <v>0.37995499999999999</v>
      </c>
      <c r="C28" s="321">
        <v>4.8818657203231225E-2</v>
      </c>
    </row>
    <row r="29" spans="1:3" s="133" customFormat="1" ht="15.75" customHeight="1">
      <c r="A29" s="326" t="s">
        <v>983</v>
      </c>
      <c r="B29" s="320">
        <v>0.36699749999999998</v>
      </c>
      <c r="C29" s="321">
        <v>4.7153808074490003E-2</v>
      </c>
    </row>
    <row r="30" spans="1:3" s="133" customFormat="1" ht="15.75" customHeight="1">
      <c r="A30" s="326" t="s">
        <v>1031</v>
      </c>
      <c r="B30" s="320">
        <v>0.25679000000000002</v>
      </c>
      <c r="C30" s="321">
        <v>3.2993757111283564E-2</v>
      </c>
    </row>
    <row r="31" spans="1:3" s="133" customFormat="1" ht="15.75" customHeight="1">
      <c r="A31" s="326" t="s">
        <v>1002</v>
      </c>
      <c r="B31" s="320">
        <v>0.22620000000000001</v>
      </c>
      <c r="C31" s="321">
        <v>2.9063389768185451E-2</v>
      </c>
    </row>
    <row r="32" spans="1:3" s="133" customFormat="1">
      <c r="A32" s="326" t="s">
        <v>958</v>
      </c>
      <c r="B32" s="320">
        <v>0.21497250000000001</v>
      </c>
      <c r="C32" s="321">
        <v>2.7620820322463515E-2</v>
      </c>
    </row>
    <row r="33" spans="1:4" s="133" customFormat="1" ht="33" customHeight="1">
      <c r="A33" s="326" t="s">
        <v>1028</v>
      </c>
      <c r="B33" s="320">
        <v>1.7982499999999998E-2</v>
      </c>
      <c r="C33" s="324">
        <v>2.3104880924243805E-3</v>
      </c>
    </row>
    <row r="34" spans="1:4" s="133" customFormat="1" ht="25.5" customHeight="1">
      <c r="A34" s="396" t="s">
        <v>164</v>
      </c>
      <c r="B34" s="397">
        <v>778.29875249999998</v>
      </c>
      <c r="C34" s="397">
        <v>99.999999999999957</v>
      </c>
      <c r="D34" s="134"/>
    </row>
    <row r="35" spans="1:4" ht="29.25" customHeight="1">
      <c r="A35" s="395" t="s">
        <v>465</v>
      </c>
      <c r="B35" s="397">
        <v>489.27092249999998</v>
      </c>
      <c r="C35" s="397">
        <v>62.864153505115638</v>
      </c>
      <c r="D35" s="135"/>
    </row>
    <row r="36" spans="1:4" s="36" customFormat="1" ht="23.25" customHeight="1">
      <c r="A36" s="531" t="s">
        <v>159</v>
      </c>
      <c r="B36" s="532"/>
      <c r="C36" s="421">
        <v>9.5392686131036616E-2</v>
      </c>
    </row>
  </sheetData>
  <mergeCells count="2">
    <mergeCell ref="A1:C1"/>
    <mergeCell ref="A36:B36"/>
  </mergeCells>
  <pageMargins left="0.7" right="0.7" top="0.75" bottom="0.75" header="0.3" footer="0.3"/>
  <pageSetup paperSize="9" orientation="portrait" horizont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8">
    <tabColor rgb="FF7030A0"/>
  </sheetPr>
  <dimension ref="A1:C6"/>
  <sheetViews>
    <sheetView view="pageBreakPreview" zoomScaleNormal="100" zoomScaleSheetLayoutView="100" workbookViewId="0">
      <selection activeCell="F25" sqref="F25"/>
    </sheetView>
  </sheetViews>
  <sheetFormatPr defaultRowHeight="12.75"/>
  <cols>
    <col min="1" max="1" width="29" style="38" bestFit="1" customWidth="1"/>
    <col min="2" max="2" width="21.42578125" style="39" customWidth="1"/>
    <col min="3" max="3" width="27" style="36" customWidth="1"/>
    <col min="4" max="251" width="9.140625" style="36"/>
    <col min="252" max="252" width="34.85546875" style="36" customWidth="1"/>
    <col min="253" max="253" width="21.42578125" style="36" customWidth="1"/>
    <col min="254" max="254" width="30.28515625" style="36" customWidth="1"/>
    <col min="255" max="507" width="9.140625" style="36"/>
    <col min="508" max="508" width="34.85546875" style="36" customWidth="1"/>
    <col min="509" max="509" width="21.42578125" style="36" customWidth="1"/>
    <col min="510" max="510" width="30.28515625" style="36" customWidth="1"/>
    <col min="511" max="763" width="9.140625" style="36"/>
    <col min="764" max="764" width="34.85546875" style="36" customWidth="1"/>
    <col min="765" max="765" width="21.42578125" style="36" customWidth="1"/>
    <col min="766" max="766" width="30.28515625" style="36" customWidth="1"/>
    <col min="767" max="1019" width="9.140625" style="36"/>
    <col min="1020" max="1020" width="34.85546875" style="36" customWidth="1"/>
    <col min="1021" max="1021" width="21.42578125" style="36" customWidth="1"/>
    <col min="1022" max="1022" width="30.28515625" style="36" customWidth="1"/>
    <col min="1023" max="1275" width="9.140625" style="36"/>
    <col min="1276" max="1276" width="34.85546875" style="36" customWidth="1"/>
    <col min="1277" max="1277" width="21.42578125" style="36" customWidth="1"/>
    <col min="1278" max="1278" width="30.28515625" style="36" customWidth="1"/>
    <col min="1279" max="1531" width="9.140625" style="36"/>
    <col min="1532" max="1532" width="34.85546875" style="36" customWidth="1"/>
    <col min="1533" max="1533" width="21.42578125" style="36" customWidth="1"/>
    <col min="1534" max="1534" width="30.28515625" style="36" customWidth="1"/>
    <col min="1535" max="1787" width="9.140625" style="36"/>
    <col min="1788" max="1788" width="34.85546875" style="36" customWidth="1"/>
    <col min="1789" max="1789" width="21.42578125" style="36" customWidth="1"/>
    <col min="1790" max="1790" width="30.28515625" style="36" customWidth="1"/>
    <col min="1791" max="2043" width="9.140625" style="36"/>
    <col min="2044" max="2044" width="34.85546875" style="36" customWidth="1"/>
    <col min="2045" max="2045" width="21.42578125" style="36" customWidth="1"/>
    <col min="2046" max="2046" width="30.28515625" style="36" customWidth="1"/>
    <col min="2047" max="2299" width="9.140625" style="36"/>
    <col min="2300" max="2300" width="34.85546875" style="36" customWidth="1"/>
    <col min="2301" max="2301" width="21.42578125" style="36" customWidth="1"/>
    <col min="2302" max="2302" width="30.28515625" style="36" customWidth="1"/>
    <col min="2303" max="2555" width="9.140625" style="36"/>
    <col min="2556" max="2556" width="34.85546875" style="36" customWidth="1"/>
    <col min="2557" max="2557" width="21.42578125" style="36" customWidth="1"/>
    <col min="2558" max="2558" width="30.28515625" style="36" customWidth="1"/>
    <col min="2559" max="2811" width="9.140625" style="36"/>
    <col min="2812" max="2812" width="34.85546875" style="36" customWidth="1"/>
    <col min="2813" max="2813" width="21.42578125" style="36" customWidth="1"/>
    <col min="2814" max="2814" width="30.28515625" style="36" customWidth="1"/>
    <col min="2815" max="3067" width="9.140625" style="36"/>
    <col min="3068" max="3068" width="34.85546875" style="36" customWidth="1"/>
    <col min="3069" max="3069" width="21.42578125" style="36" customWidth="1"/>
    <col min="3070" max="3070" width="30.28515625" style="36" customWidth="1"/>
    <col min="3071" max="3323" width="9.140625" style="36"/>
    <col min="3324" max="3324" width="34.85546875" style="36" customWidth="1"/>
    <col min="3325" max="3325" width="21.42578125" style="36" customWidth="1"/>
    <col min="3326" max="3326" width="30.28515625" style="36" customWidth="1"/>
    <col min="3327" max="3579" width="9.140625" style="36"/>
    <col min="3580" max="3580" width="34.85546875" style="36" customWidth="1"/>
    <col min="3581" max="3581" width="21.42578125" style="36" customWidth="1"/>
    <col min="3582" max="3582" width="30.28515625" style="36" customWidth="1"/>
    <col min="3583" max="3835" width="9.140625" style="36"/>
    <col min="3836" max="3836" width="34.85546875" style="36" customWidth="1"/>
    <col min="3837" max="3837" width="21.42578125" style="36" customWidth="1"/>
    <col min="3838" max="3838" width="30.28515625" style="36" customWidth="1"/>
    <col min="3839" max="4091" width="9.140625" style="36"/>
    <col min="4092" max="4092" width="34.85546875" style="36" customWidth="1"/>
    <col min="4093" max="4093" width="21.42578125" style="36" customWidth="1"/>
    <col min="4094" max="4094" width="30.28515625" style="36" customWidth="1"/>
    <col min="4095" max="4347" width="9.140625" style="36"/>
    <col min="4348" max="4348" width="34.85546875" style="36" customWidth="1"/>
    <col min="4349" max="4349" width="21.42578125" style="36" customWidth="1"/>
    <col min="4350" max="4350" width="30.28515625" style="36" customWidth="1"/>
    <col min="4351" max="4603" width="9.140625" style="36"/>
    <col min="4604" max="4604" width="34.85546875" style="36" customWidth="1"/>
    <col min="4605" max="4605" width="21.42578125" style="36" customWidth="1"/>
    <col min="4606" max="4606" width="30.28515625" style="36" customWidth="1"/>
    <col min="4607" max="4859" width="9.140625" style="36"/>
    <col min="4860" max="4860" width="34.85546875" style="36" customWidth="1"/>
    <col min="4861" max="4861" width="21.42578125" style="36" customWidth="1"/>
    <col min="4862" max="4862" width="30.28515625" style="36" customWidth="1"/>
    <col min="4863" max="5115" width="9.140625" style="36"/>
    <col min="5116" max="5116" width="34.85546875" style="36" customWidth="1"/>
    <col min="5117" max="5117" width="21.42578125" style="36" customWidth="1"/>
    <col min="5118" max="5118" width="30.28515625" style="36" customWidth="1"/>
    <col min="5119" max="5371" width="9.140625" style="36"/>
    <col min="5372" max="5372" width="34.85546875" style="36" customWidth="1"/>
    <col min="5373" max="5373" width="21.42578125" style="36" customWidth="1"/>
    <col min="5374" max="5374" width="30.28515625" style="36" customWidth="1"/>
    <col min="5375" max="5627" width="9.140625" style="36"/>
    <col min="5628" max="5628" width="34.85546875" style="36" customWidth="1"/>
    <col min="5629" max="5629" width="21.42578125" style="36" customWidth="1"/>
    <col min="5630" max="5630" width="30.28515625" style="36" customWidth="1"/>
    <col min="5631" max="5883" width="9.140625" style="36"/>
    <col min="5884" max="5884" width="34.85546875" style="36" customWidth="1"/>
    <col min="5885" max="5885" width="21.42578125" style="36" customWidth="1"/>
    <col min="5886" max="5886" width="30.28515625" style="36" customWidth="1"/>
    <col min="5887" max="6139" width="9.140625" style="36"/>
    <col min="6140" max="6140" width="34.85546875" style="36" customWidth="1"/>
    <col min="6141" max="6141" width="21.42578125" style="36" customWidth="1"/>
    <col min="6142" max="6142" width="30.28515625" style="36" customWidth="1"/>
    <col min="6143" max="6395" width="9.140625" style="36"/>
    <col min="6396" max="6396" width="34.85546875" style="36" customWidth="1"/>
    <col min="6397" max="6397" width="21.42578125" style="36" customWidth="1"/>
    <col min="6398" max="6398" width="30.28515625" style="36" customWidth="1"/>
    <col min="6399" max="6651" width="9.140625" style="36"/>
    <col min="6652" max="6652" width="34.85546875" style="36" customWidth="1"/>
    <col min="6653" max="6653" width="21.42578125" style="36" customWidth="1"/>
    <col min="6654" max="6654" width="30.28515625" style="36" customWidth="1"/>
    <col min="6655" max="6907" width="9.140625" style="36"/>
    <col min="6908" max="6908" width="34.85546875" style="36" customWidth="1"/>
    <col min="6909" max="6909" width="21.42578125" style="36" customWidth="1"/>
    <col min="6910" max="6910" width="30.28515625" style="36" customWidth="1"/>
    <col min="6911" max="7163" width="9.140625" style="36"/>
    <col min="7164" max="7164" width="34.85546875" style="36" customWidth="1"/>
    <col min="7165" max="7165" width="21.42578125" style="36" customWidth="1"/>
    <col min="7166" max="7166" width="30.28515625" style="36" customWidth="1"/>
    <col min="7167" max="7419" width="9.140625" style="36"/>
    <col min="7420" max="7420" width="34.85546875" style="36" customWidth="1"/>
    <col min="7421" max="7421" width="21.42578125" style="36" customWidth="1"/>
    <col min="7422" max="7422" width="30.28515625" style="36" customWidth="1"/>
    <col min="7423" max="7675" width="9.140625" style="36"/>
    <col min="7676" max="7676" width="34.85546875" style="36" customWidth="1"/>
    <col min="7677" max="7677" width="21.42578125" style="36" customWidth="1"/>
    <col min="7678" max="7678" width="30.28515625" style="36" customWidth="1"/>
    <col min="7679" max="7931" width="9.140625" style="36"/>
    <col min="7932" max="7932" width="34.85546875" style="36" customWidth="1"/>
    <col min="7933" max="7933" width="21.42578125" style="36" customWidth="1"/>
    <col min="7934" max="7934" width="30.28515625" style="36" customWidth="1"/>
    <col min="7935" max="8187" width="9.140625" style="36"/>
    <col min="8188" max="8188" width="34.85546875" style="36" customWidth="1"/>
    <col min="8189" max="8189" width="21.42578125" style="36" customWidth="1"/>
    <col min="8190" max="8190" width="30.28515625" style="36" customWidth="1"/>
    <col min="8191" max="8443" width="9.140625" style="36"/>
    <col min="8444" max="8444" width="34.85546875" style="36" customWidth="1"/>
    <col min="8445" max="8445" width="21.42578125" style="36" customWidth="1"/>
    <col min="8446" max="8446" width="30.28515625" style="36" customWidth="1"/>
    <col min="8447" max="8699" width="9.140625" style="36"/>
    <col min="8700" max="8700" width="34.85546875" style="36" customWidth="1"/>
    <col min="8701" max="8701" width="21.42578125" style="36" customWidth="1"/>
    <col min="8702" max="8702" width="30.28515625" style="36" customWidth="1"/>
    <col min="8703" max="8955" width="9.140625" style="36"/>
    <col min="8956" max="8956" width="34.85546875" style="36" customWidth="1"/>
    <col min="8957" max="8957" width="21.42578125" style="36" customWidth="1"/>
    <col min="8958" max="8958" width="30.28515625" style="36" customWidth="1"/>
    <col min="8959" max="9211" width="9.140625" style="36"/>
    <col min="9212" max="9212" width="34.85546875" style="36" customWidth="1"/>
    <col min="9213" max="9213" width="21.42578125" style="36" customWidth="1"/>
    <col min="9214" max="9214" width="30.28515625" style="36" customWidth="1"/>
    <col min="9215" max="9467" width="9.140625" style="36"/>
    <col min="9468" max="9468" width="34.85546875" style="36" customWidth="1"/>
    <col min="9469" max="9469" width="21.42578125" style="36" customWidth="1"/>
    <col min="9470" max="9470" width="30.28515625" style="36" customWidth="1"/>
    <col min="9471" max="9723" width="9.140625" style="36"/>
    <col min="9724" max="9724" width="34.85546875" style="36" customWidth="1"/>
    <col min="9725" max="9725" width="21.42578125" style="36" customWidth="1"/>
    <col min="9726" max="9726" width="30.28515625" style="36" customWidth="1"/>
    <col min="9727" max="9979" width="9.140625" style="36"/>
    <col min="9980" max="9980" width="34.85546875" style="36" customWidth="1"/>
    <col min="9981" max="9981" width="21.42578125" style="36" customWidth="1"/>
    <col min="9982" max="9982" width="30.28515625" style="36" customWidth="1"/>
    <col min="9983" max="10235" width="9.140625" style="36"/>
    <col min="10236" max="10236" width="34.85546875" style="36" customWidth="1"/>
    <col min="10237" max="10237" width="21.42578125" style="36" customWidth="1"/>
    <col min="10238" max="10238" width="30.28515625" style="36" customWidth="1"/>
    <col min="10239" max="10491" width="9.140625" style="36"/>
    <col min="10492" max="10492" width="34.85546875" style="36" customWidth="1"/>
    <col min="10493" max="10493" width="21.42578125" style="36" customWidth="1"/>
    <col min="10494" max="10494" width="30.28515625" style="36" customWidth="1"/>
    <col min="10495" max="10747" width="9.140625" style="36"/>
    <col min="10748" max="10748" width="34.85546875" style="36" customWidth="1"/>
    <col min="10749" max="10749" width="21.42578125" style="36" customWidth="1"/>
    <col min="10750" max="10750" width="30.28515625" style="36" customWidth="1"/>
    <col min="10751" max="11003" width="9.140625" style="36"/>
    <col min="11004" max="11004" width="34.85546875" style="36" customWidth="1"/>
    <col min="11005" max="11005" width="21.42578125" style="36" customWidth="1"/>
    <col min="11006" max="11006" width="30.28515625" style="36" customWidth="1"/>
    <col min="11007" max="11259" width="9.140625" style="36"/>
    <col min="11260" max="11260" width="34.85546875" style="36" customWidth="1"/>
    <col min="11261" max="11261" width="21.42578125" style="36" customWidth="1"/>
    <col min="11262" max="11262" width="30.28515625" style="36" customWidth="1"/>
    <col min="11263" max="11515" width="9.140625" style="36"/>
    <col min="11516" max="11516" width="34.85546875" style="36" customWidth="1"/>
    <col min="11517" max="11517" width="21.42578125" style="36" customWidth="1"/>
    <col min="11518" max="11518" width="30.28515625" style="36" customWidth="1"/>
    <col min="11519" max="11771" width="9.140625" style="36"/>
    <col min="11772" max="11772" width="34.85546875" style="36" customWidth="1"/>
    <col min="11773" max="11773" width="21.42578125" style="36" customWidth="1"/>
    <col min="11774" max="11774" width="30.28515625" style="36" customWidth="1"/>
    <col min="11775" max="12027" width="9.140625" style="36"/>
    <col min="12028" max="12028" width="34.85546875" style="36" customWidth="1"/>
    <col min="12029" max="12029" width="21.42578125" style="36" customWidth="1"/>
    <col min="12030" max="12030" width="30.28515625" style="36" customWidth="1"/>
    <col min="12031" max="12283" width="9.140625" style="36"/>
    <col min="12284" max="12284" width="34.85546875" style="36" customWidth="1"/>
    <col min="12285" max="12285" width="21.42578125" style="36" customWidth="1"/>
    <col min="12286" max="12286" width="30.28515625" style="36" customWidth="1"/>
    <col min="12287" max="12539" width="9.140625" style="36"/>
    <col min="12540" max="12540" width="34.85546875" style="36" customWidth="1"/>
    <col min="12541" max="12541" width="21.42578125" style="36" customWidth="1"/>
    <col min="12542" max="12542" width="30.28515625" style="36" customWidth="1"/>
    <col min="12543" max="12795" width="9.140625" style="36"/>
    <col min="12796" max="12796" width="34.85546875" style="36" customWidth="1"/>
    <col min="12797" max="12797" width="21.42578125" style="36" customWidth="1"/>
    <col min="12798" max="12798" width="30.28515625" style="36" customWidth="1"/>
    <col min="12799" max="13051" width="9.140625" style="36"/>
    <col min="13052" max="13052" width="34.85546875" style="36" customWidth="1"/>
    <col min="13053" max="13053" width="21.42578125" style="36" customWidth="1"/>
    <col min="13054" max="13054" width="30.28515625" style="36" customWidth="1"/>
    <col min="13055" max="13307" width="9.140625" style="36"/>
    <col min="13308" max="13308" width="34.85546875" style="36" customWidth="1"/>
    <col min="13309" max="13309" width="21.42578125" style="36" customWidth="1"/>
    <col min="13310" max="13310" width="30.28515625" style="36" customWidth="1"/>
    <col min="13311" max="13563" width="9.140625" style="36"/>
    <col min="13564" max="13564" width="34.85546875" style="36" customWidth="1"/>
    <col min="13565" max="13565" width="21.42578125" style="36" customWidth="1"/>
    <col min="13566" max="13566" width="30.28515625" style="36" customWidth="1"/>
    <col min="13567" max="13819" width="9.140625" style="36"/>
    <col min="13820" max="13820" width="34.85546875" style="36" customWidth="1"/>
    <col min="13821" max="13821" width="21.42578125" style="36" customWidth="1"/>
    <col min="13822" max="13822" width="30.28515625" style="36" customWidth="1"/>
    <col min="13823" max="14075" width="9.140625" style="36"/>
    <col min="14076" max="14076" width="34.85546875" style="36" customWidth="1"/>
    <col min="14077" max="14077" width="21.42578125" style="36" customWidth="1"/>
    <col min="14078" max="14078" width="30.28515625" style="36" customWidth="1"/>
    <col min="14079" max="14331" width="9.140625" style="36"/>
    <col min="14332" max="14332" width="34.85546875" style="36" customWidth="1"/>
    <col min="14333" max="14333" width="21.42578125" style="36" customWidth="1"/>
    <col min="14334" max="14334" width="30.28515625" style="36" customWidth="1"/>
    <col min="14335" max="14587" width="9.140625" style="36"/>
    <col min="14588" max="14588" width="34.85546875" style="36" customWidth="1"/>
    <col min="14589" max="14589" width="21.42578125" style="36" customWidth="1"/>
    <col min="14590" max="14590" width="30.28515625" style="36" customWidth="1"/>
    <col min="14591" max="14843" width="9.140625" style="36"/>
    <col min="14844" max="14844" width="34.85546875" style="36" customWidth="1"/>
    <col min="14845" max="14845" width="21.42578125" style="36" customWidth="1"/>
    <col min="14846" max="14846" width="30.28515625" style="36" customWidth="1"/>
    <col min="14847" max="15099" width="9.140625" style="36"/>
    <col min="15100" max="15100" width="34.85546875" style="36" customWidth="1"/>
    <col min="15101" max="15101" width="21.42578125" style="36" customWidth="1"/>
    <col min="15102" max="15102" width="30.28515625" style="36" customWidth="1"/>
    <col min="15103" max="15355" width="9.140625" style="36"/>
    <col min="15356" max="15356" width="34.85546875" style="36" customWidth="1"/>
    <col min="15357" max="15357" width="21.42578125" style="36" customWidth="1"/>
    <col min="15358" max="15358" width="30.28515625" style="36" customWidth="1"/>
    <col min="15359" max="15611" width="9.140625" style="36"/>
    <col min="15612" max="15612" width="34.85546875" style="36" customWidth="1"/>
    <col min="15613" max="15613" width="21.42578125" style="36" customWidth="1"/>
    <col min="15614" max="15614" width="30.28515625" style="36" customWidth="1"/>
    <col min="15615" max="15867" width="9.140625" style="36"/>
    <col min="15868" max="15868" width="34.85546875" style="36" customWidth="1"/>
    <col min="15869" max="15869" width="21.42578125" style="36" customWidth="1"/>
    <col min="15870" max="15870" width="30.28515625" style="36" customWidth="1"/>
    <col min="15871" max="16123" width="9.140625" style="36"/>
    <col min="16124" max="16124" width="34.85546875" style="36" customWidth="1"/>
    <col min="16125" max="16125" width="21.42578125" style="36" customWidth="1"/>
    <col min="16126" max="16126" width="30.28515625" style="36" customWidth="1"/>
    <col min="16127" max="16384" width="9.140625" style="36"/>
  </cols>
  <sheetData>
    <row r="1" spans="1:3" ht="29.25" customHeight="1">
      <c r="A1" s="540" t="s">
        <v>1770</v>
      </c>
      <c r="B1" s="540"/>
      <c r="C1" s="540"/>
    </row>
    <row r="2" spans="1:3" ht="18" customHeight="1">
      <c r="A2" s="385" t="s">
        <v>471</v>
      </c>
      <c r="B2" s="386" t="s">
        <v>1327</v>
      </c>
      <c r="C2" s="386" t="s">
        <v>179</v>
      </c>
    </row>
    <row r="3" spans="1:3" ht="23.25" customHeight="1">
      <c r="A3" s="439" t="s">
        <v>1651</v>
      </c>
      <c r="B3" s="452">
        <v>0</v>
      </c>
      <c r="C3" s="453">
        <v>0</v>
      </c>
    </row>
    <row r="4" spans="1:3" ht="20.25" customHeight="1">
      <c r="A4" s="425" t="s">
        <v>117</v>
      </c>
      <c r="B4" s="426">
        <v>0</v>
      </c>
      <c r="C4" s="427">
        <v>0</v>
      </c>
    </row>
    <row r="5" spans="1:3" ht="28.5">
      <c r="A5" s="389" t="s">
        <v>1652</v>
      </c>
      <c r="B5" s="426">
        <v>0</v>
      </c>
      <c r="C5" s="427" t="s">
        <v>426</v>
      </c>
    </row>
    <row r="6" spans="1:3" ht="23.25" customHeight="1">
      <c r="A6" s="541" t="s">
        <v>159</v>
      </c>
      <c r="B6" s="542"/>
      <c r="C6" s="422">
        <v>0</v>
      </c>
    </row>
  </sheetData>
  <mergeCells count="2">
    <mergeCell ref="A1:C1"/>
    <mergeCell ref="A6:B6"/>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3">
    <tabColor rgb="FF7030A0"/>
  </sheetPr>
  <dimension ref="A1:E6"/>
  <sheetViews>
    <sheetView view="pageBreakPreview" zoomScaleNormal="80" zoomScaleSheetLayoutView="100" workbookViewId="0">
      <selection sqref="A1:C1"/>
    </sheetView>
  </sheetViews>
  <sheetFormatPr defaultRowHeight="14.25"/>
  <cols>
    <col min="1" max="1" width="37.42578125" style="136" customWidth="1"/>
    <col min="2" max="2" width="22.85546875" style="137" customWidth="1"/>
    <col min="3" max="3" width="25.28515625" style="132" customWidth="1"/>
    <col min="4" max="255" width="9.140625" style="132"/>
    <col min="256" max="256" width="38.7109375" style="132" customWidth="1"/>
    <col min="257" max="257" width="23.28515625" style="132" customWidth="1"/>
    <col min="258" max="258" width="28.140625" style="132" customWidth="1"/>
    <col min="259" max="511" width="9.140625" style="132"/>
    <col min="512" max="512" width="38.7109375" style="132" customWidth="1"/>
    <col min="513" max="513" width="23.28515625" style="132" customWidth="1"/>
    <col min="514" max="514" width="28.140625" style="132" customWidth="1"/>
    <col min="515" max="767" width="9.140625" style="132"/>
    <col min="768" max="768" width="38.7109375" style="132" customWidth="1"/>
    <col min="769" max="769" width="23.28515625" style="132" customWidth="1"/>
    <col min="770" max="770" width="28.140625" style="132" customWidth="1"/>
    <col min="771" max="1023" width="9.140625" style="132"/>
    <col min="1024" max="1024" width="38.7109375" style="132" customWidth="1"/>
    <col min="1025" max="1025" width="23.28515625" style="132" customWidth="1"/>
    <col min="1026" max="1026" width="28.140625" style="132" customWidth="1"/>
    <col min="1027" max="1279" width="9.140625" style="132"/>
    <col min="1280" max="1280" width="38.7109375" style="132" customWidth="1"/>
    <col min="1281" max="1281" width="23.28515625" style="132" customWidth="1"/>
    <col min="1282" max="1282" width="28.140625" style="132" customWidth="1"/>
    <col min="1283" max="1535" width="9.140625" style="132"/>
    <col min="1536" max="1536" width="38.7109375" style="132" customWidth="1"/>
    <col min="1537" max="1537" width="23.28515625" style="132" customWidth="1"/>
    <col min="1538" max="1538" width="28.140625" style="132" customWidth="1"/>
    <col min="1539" max="1791" width="9.140625" style="132"/>
    <col min="1792" max="1792" width="38.7109375" style="132" customWidth="1"/>
    <col min="1793" max="1793" width="23.28515625" style="132" customWidth="1"/>
    <col min="1794" max="1794" width="28.140625" style="132" customWidth="1"/>
    <col min="1795" max="2047" width="9.140625" style="132"/>
    <col min="2048" max="2048" width="38.7109375" style="132" customWidth="1"/>
    <col min="2049" max="2049" width="23.28515625" style="132" customWidth="1"/>
    <col min="2050" max="2050" width="28.140625" style="132" customWidth="1"/>
    <col min="2051" max="2303" width="9.140625" style="132"/>
    <col min="2304" max="2304" width="38.7109375" style="132" customWidth="1"/>
    <col min="2305" max="2305" width="23.28515625" style="132" customWidth="1"/>
    <col min="2306" max="2306" width="28.140625" style="132" customWidth="1"/>
    <col min="2307" max="2559" width="9.140625" style="132"/>
    <col min="2560" max="2560" width="38.7109375" style="132" customWidth="1"/>
    <col min="2561" max="2561" width="23.28515625" style="132" customWidth="1"/>
    <col min="2562" max="2562" width="28.140625" style="132" customWidth="1"/>
    <col min="2563" max="2815" width="9.140625" style="132"/>
    <col min="2816" max="2816" width="38.7109375" style="132" customWidth="1"/>
    <col min="2817" max="2817" width="23.28515625" style="132" customWidth="1"/>
    <col min="2818" max="2818" width="28.140625" style="132" customWidth="1"/>
    <col min="2819" max="3071" width="9.140625" style="132"/>
    <col min="3072" max="3072" width="38.7109375" style="132" customWidth="1"/>
    <col min="3073" max="3073" width="23.28515625" style="132" customWidth="1"/>
    <col min="3074" max="3074" width="28.140625" style="132" customWidth="1"/>
    <col min="3075" max="3327" width="9.140625" style="132"/>
    <col min="3328" max="3328" width="38.7109375" style="132" customWidth="1"/>
    <col min="3329" max="3329" width="23.28515625" style="132" customWidth="1"/>
    <col min="3330" max="3330" width="28.140625" style="132" customWidth="1"/>
    <col min="3331" max="3583" width="9.140625" style="132"/>
    <col min="3584" max="3584" width="38.7109375" style="132" customWidth="1"/>
    <col min="3585" max="3585" width="23.28515625" style="132" customWidth="1"/>
    <col min="3586" max="3586" width="28.140625" style="132" customWidth="1"/>
    <col min="3587" max="3839" width="9.140625" style="132"/>
    <col min="3840" max="3840" width="38.7109375" style="132" customWidth="1"/>
    <col min="3841" max="3841" width="23.28515625" style="132" customWidth="1"/>
    <col min="3842" max="3842" width="28.140625" style="132" customWidth="1"/>
    <col min="3843" max="4095" width="9.140625" style="132"/>
    <col min="4096" max="4096" width="38.7109375" style="132" customWidth="1"/>
    <col min="4097" max="4097" width="23.28515625" style="132" customWidth="1"/>
    <col min="4098" max="4098" width="28.140625" style="132" customWidth="1"/>
    <col min="4099" max="4351" width="9.140625" style="132"/>
    <col min="4352" max="4352" width="38.7109375" style="132" customWidth="1"/>
    <col min="4353" max="4353" width="23.28515625" style="132" customWidth="1"/>
    <col min="4354" max="4354" width="28.140625" style="132" customWidth="1"/>
    <col min="4355" max="4607" width="9.140625" style="132"/>
    <col min="4608" max="4608" width="38.7109375" style="132" customWidth="1"/>
    <col min="4609" max="4609" width="23.28515625" style="132" customWidth="1"/>
    <col min="4610" max="4610" width="28.140625" style="132" customWidth="1"/>
    <col min="4611" max="4863" width="9.140625" style="132"/>
    <col min="4864" max="4864" width="38.7109375" style="132" customWidth="1"/>
    <col min="4865" max="4865" width="23.28515625" style="132" customWidth="1"/>
    <col min="4866" max="4866" width="28.140625" style="132" customWidth="1"/>
    <col min="4867" max="5119" width="9.140625" style="132"/>
    <col min="5120" max="5120" width="38.7109375" style="132" customWidth="1"/>
    <col min="5121" max="5121" width="23.28515625" style="132" customWidth="1"/>
    <col min="5122" max="5122" width="28.140625" style="132" customWidth="1"/>
    <col min="5123" max="5375" width="9.140625" style="132"/>
    <col min="5376" max="5376" width="38.7109375" style="132" customWidth="1"/>
    <col min="5377" max="5377" width="23.28515625" style="132" customWidth="1"/>
    <col min="5378" max="5378" width="28.140625" style="132" customWidth="1"/>
    <col min="5379" max="5631" width="9.140625" style="132"/>
    <col min="5632" max="5632" width="38.7109375" style="132" customWidth="1"/>
    <col min="5633" max="5633" width="23.28515625" style="132" customWidth="1"/>
    <col min="5634" max="5634" width="28.140625" style="132" customWidth="1"/>
    <col min="5635" max="5887" width="9.140625" style="132"/>
    <col min="5888" max="5888" width="38.7109375" style="132" customWidth="1"/>
    <col min="5889" max="5889" width="23.28515625" style="132" customWidth="1"/>
    <col min="5890" max="5890" width="28.140625" style="132" customWidth="1"/>
    <col min="5891" max="6143" width="9.140625" style="132"/>
    <col min="6144" max="6144" width="38.7109375" style="132" customWidth="1"/>
    <col min="6145" max="6145" width="23.28515625" style="132" customWidth="1"/>
    <col min="6146" max="6146" width="28.140625" style="132" customWidth="1"/>
    <col min="6147" max="6399" width="9.140625" style="132"/>
    <col min="6400" max="6400" width="38.7109375" style="132" customWidth="1"/>
    <col min="6401" max="6401" width="23.28515625" style="132" customWidth="1"/>
    <col min="6402" max="6402" width="28.140625" style="132" customWidth="1"/>
    <col min="6403" max="6655" width="9.140625" style="132"/>
    <col min="6656" max="6656" width="38.7109375" style="132" customWidth="1"/>
    <col min="6657" max="6657" width="23.28515625" style="132" customWidth="1"/>
    <col min="6658" max="6658" width="28.140625" style="132" customWidth="1"/>
    <col min="6659" max="6911" width="9.140625" style="132"/>
    <col min="6912" max="6912" width="38.7109375" style="132" customWidth="1"/>
    <col min="6913" max="6913" width="23.28515625" style="132" customWidth="1"/>
    <col min="6914" max="6914" width="28.140625" style="132" customWidth="1"/>
    <col min="6915" max="7167" width="9.140625" style="132"/>
    <col min="7168" max="7168" width="38.7109375" style="132" customWidth="1"/>
    <col min="7169" max="7169" width="23.28515625" style="132" customWidth="1"/>
    <col min="7170" max="7170" width="28.140625" style="132" customWidth="1"/>
    <col min="7171" max="7423" width="9.140625" style="132"/>
    <col min="7424" max="7424" width="38.7109375" style="132" customWidth="1"/>
    <col min="7425" max="7425" width="23.28515625" style="132" customWidth="1"/>
    <col min="7426" max="7426" width="28.140625" style="132" customWidth="1"/>
    <col min="7427" max="7679" width="9.140625" style="132"/>
    <col min="7680" max="7680" width="38.7109375" style="132" customWidth="1"/>
    <col min="7681" max="7681" width="23.28515625" style="132" customWidth="1"/>
    <col min="7682" max="7682" width="28.140625" style="132" customWidth="1"/>
    <col min="7683" max="7935" width="9.140625" style="132"/>
    <col min="7936" max="7936" width="38.7109375" style="132" customWidth="1"/>
    <col min="7937" max="7937" width="23.28515625" style="132" customWidth="1"/>
    <col min="7938" max="7938" width="28.140625" style="132" customWidth="1"/>
    <col min="7939" max="8191" width="9.140625" style="132"/>
    <col min="8192" max="8192" width="38.7109375" style="132" customWidth="1"/>
    <col min="8193" max="8193" width="23.28515625" style="132" customWidth="1"/>
    <col min="8194" max="8194" width="28.140625" style="132" customWidth="1"/>
    <col min="8195" max="8447" width="9.140625" style="132"/>
    <col min="8448" max="8448" width="38.7109375" style="132" customWidth="1"/>
    <col min="8449" max="8449" width="23.28515625" style="132" customWidth="1"/>
    <col min="8450" max="8450" width="28.140625" style="132" customWidth="1"/>
    <col min="8451" max="8703" width="9.140625" style="132"/>
    <col min="8704" max="8704" width="38.7109375" style="132" customWidth="1"/>
    <col min="8705" max="8705" width="23.28515625" style="132" customWidth="1"/>
    <col min="8706" max="8706" width="28.140625" style="132" customWidth="1"/>
    <col min="8707" max="8959" width="9.140625" style="132"/>
    <col min="8960" max="8960" width="38.7109375" style="132" customWidth="1"/>
    <col min="8961" max="8961" width="23.28515625" style="132" customWidth="1"/>
    <col min="8962" max="8962" width="28.140625" style="132" customWidth="1"/>
    <col min="8963" max="9215" width="9.140625" style="132"/>
    <col min="9216" max="9216" width="38.7109375" style="132" customWidth="1"/>
    <col min="9217" max="9217" width="23.28515625" style="132" customWidth="1"/>
    <col min="9218" max="9218" width="28.140625" style="132" customWidth="1"/>
    <col min="9219" max="9471" width="9.140625" style="132"/>
    <col min="9472" max="9472" width="38.7109375" style="132" customWidth="1"/>
    <col min="9473" max="9473" width="23.28515625" style="132" customWidth="1"/>
    <col min="9474" max="9474" width="28.140625" style="132" customWidth="1"/>
    <col min="9475" max="9727" width="9.140625" style="132"/>
    <col min="9728" max="9728" width="38.7109375" style="132" customWidth="1"/>
    <col min="9729" max="9729" width="23.28515625" style="132" customWidth="1"/>
    <col min="9730" max="9730" width="28.140625" style="132" customWidth="1"/>
    <col min="9731" max="9983" width="9.140625" style="132"/>
    <col min="9984" max="9984" width="38.7109375" style="132" customWidth="1"/>
    <col min="9985" max="9985" width="23.28515625" style="132" customWidth="1"/>
    <col min="9986" max="9986" width="28.140625" style="132" customWidth="1"/>
    <col min="9987" max="10239" width="9.140625" style="132"/>
    <col min="10240" max="10240" width="38.7109375" style="132" customWidth="1"/>
    <col min="10241" max="10241" width="23.28515625" style="132" customWidth="1"/>
    <col min="10242" max="10242" width="28.140625" style="132" customWidth="1"/>
    <col min="10243" max="10495" width="9.140625" style="132"/>
    <col min="10496" max="10496" width="38.7109375" style="132" customWidth="1"/>
    <col min="10497" max="10497" width="23.28515625" style="132" customWidth="1"/>
    <col min="10498" max="10498" width="28.140625" style="132" customWidth="1"/>
    <col min="10499" max="10751" width="9.140625" style="132"/>
    <col min="10752" max="10752" width="38.7109375" style="132" customWidth="1"/>
    <col min="10753" max="10753" width="23.28515625" style="132" customWidth="1"/>
    <col min="10754" max="10754" width="28.140625" style="132" customWidth="1"/>
    <col min="10755" max="11007" width="9.140625" style="132"/>
    <col min="11008" max="11008" width="38.7109375" style="132" customWidth="1"/>
    <col min="11009" max="11009" width="23.28515625" style="132" customWidth="1"/>
    <col min="11010" max="11010" width="28.140625" style="132" customWidth="1"/>
    <col min="11011" max="11263" width="9.140625" style="132"/>
    <col min="11264" max="11264" width="38.7109375" style="132" customWidth="1"/>
    <col min="11265" max="11265" width="23.28515625" style="132" customWidth="1"/>
    <col min="11266" max="11266" width="28.140625" style="132" customWidth="1"/>
    <col min="11267" max="11519" width="9.140625" style="132"/>
    <col min="11520" max="11520" width="38.7109375" style="132" customWidth="1"/>
    <col min="11521" max="11521" width="23.28515625" style="132" customWidth="1"/>
    <col min="11522" max="11522" width="28.140625" style="132" customWidth="1"/>
    <col min="11523" max="11775" width="9.140625" style="132"/>
    <col min="11776" max="11776" width="38.7109375" style="132" customWidth="1"/>
    <col min="11777" max="11777" width="23.28515625" style="132" customWidth="1"/>
    <col min="11778" max="11778" width="28.140625" style="132" customWidth="1"/>
    <col min="11779" max="12031" width="9.140625" style="132"/>
    <col min="12032" max="12032" width="38.7109375" style="132" customWidth="1"/>
    <col min="12033" max="12033" width="23.28515625" style="132" customWidth="1"/>
    <col min="12034" max="12034" width="28.140625" style="132" customWidth="1"/>
    <col min="12035" max="12287" width="9.140625" style="132"/>
    <col min="12288" max="12288" width="38.7109375" style="132" customWidth="1"/>
    <col min="12289" max="12289" width="23.28515625" style="132" customWidth="1"/>
    <col min="12290" max="12290" width="28.140625" style="132" customWidth="1"/>
    <col min="12291" max="12543" width="9.140625" style="132"/>
    <col min="12544" max="12544" width="38.7109375" style="132" customWidth="1"/>
    <col min="12545" max="12545" width="23.28515625" style="132" customWidth="1"/>
    <col min="12546" max="12546" width="28.140625" style="132" customWidth="1"/>
    <col min="12547" max="12799" width="9.140625" style="132"/>
    <col min="12800" max="12800" width="38.7109375" style="132" customWidth="1"/>
    <col min="12801" max="12801" width="23.28515625" style="132" customWidth="1"/>
    <col min="12802" max="12802" width="28.140625" style="132" customWidth="1"/>
    <col min="12803" max="13055" width="9.140625" style="132"/>
    <col min="13056" max="13056" width="38.7109375" style="132" customWidth="1"/>
    <col min="13057" max="13057" width="23.28515625" style="132" customWidth="1"/>
    <col min="13058" max="13058" width="28.140625" style="132" customWidth="1"/>
    <col min="13059" max="13311" width="9.140625" style="132"/>
    <col min="13312" max="13312" width="38.7109375" style="132" customWidth="1"/>
    <col min="13313" max="13313" width="23.28515625" style="132" customWidth="1"/>
    <col min="13314" max="13314" width="28.140625" style="132" customWidth="1"/>
    <col min="13315" max="13567" width="9.140625" style="132"/>
    <col min="13568" max="13568" width="38.7109375" style="132" customWidth="1"/>
    <col min="13569" max="13569" width="23.28515625" style="132" customWidth="1"/>
    <col min="13570" max="13570" width="28.140625" style="132" customWidth="1"/>
    <col min="13571" max="13823" width="9.140625" style="132"/>
    <col min="13824" max="13824" width="38.7109375" style="132" customWidth="1"/>
    <col min="13825" max="13825" width="23.28515625" style="132" customWidth="1"/>
    <col min="13826" max="13826" width="28.140625" style="132" customWidth="1"/>
    <col min="13827" max="14079" width="9.140625" style="132"/>
    <col min="14080" max="14080" width="38.7109375" style="132" customWidth="1"/>
    <col min="14081" max="14081" width="23.28515625" style="132" customWidth="1"/>
    <col min="14082" max="14082" width="28.140625" style="132" customWidth="1"/>
    <col min="14083" max="14335" width="9.140625" style="132"/>
    <col min="14336" max="14336" width="38.7109375" style="132" customWidth="1"/>
    <col min="14337" max="14337" width="23.28515625" style="132" customWidth="1"/>
    <col min="14338" max="14338" width="28.140625" style="132" customWidth="1"/>
    <col min="14339" max="14591" width="9.140625" style="132"/>
    <col min="14592" max="14592" width="38.7109375" style="132" customWidth="1"/>
    <col min="14593" max="14593" width="23.28515625" style="132" customWidth="1"/>
    <col min="14594" max="14594" width="28.140625" style="132" customWidth="1"/>
    <col min="14595" max="14847" width="9.140625" style="132"/>
    <col min="14848" max="14848" width="38.7109375" style="132" customWidth="1"/>
    <col min="14849" max="14849" width="23.28515625" style="132" customWidth="1"/>
    <col min="14850" max="14850" width="28.140625" style="132" customWidth="1"/>
    <col min="14851" max="15103" width="9.140625" style="132"/>
    <col min="15104" max="15104" width="38.7109375" style="132" customWidth="1"/>
    <col min="15105" max="15105" width="23.28515625" style="132" customWidth="1"/>
    <col min="15106" max="15106" width="28.140625" style="132" customWidth="1"/>
    <col min="15107" max="15359" width="9.140625" style="132"/>
    <col min="15360" max="15360" width="38.7109375" style="132" customWidth="1"/>
    <col min="15361" max="15361" width="23.28515625" style="132" customWidth="1"/>
    <col min="15362" max="15362" width="28.140625" style="132" customWidth="1"/>
    <col min="15363" max="15615" width="9.140625" style="132"/>
    <col min="15616" max="15616" width="38.7109375" style="132" customWidth="1"/>
    <col min="15617" max="15617" width="23.28515625" style="132" customWidth="1"/>
    <col min="15618" max="15618" width="28.140625" style="132" customWidth="1"/>
    <col min="15619" max="15871" width="9.140625" style="132"/>
    <col min="15872" max="15872" width="38.7109375" style="132" customWidth="1"/>
    <col min="15873" max="15873" width="23.28515625" style="132" customWidth="1"/>
    <col min="15874" max="15874" width="28.140625" style="132" customWidth="1"/>
    <col min="15875" max="16127" width="9.140625" style="132"/>
    <col min="16128" max="16128" width="38.7109375" style="132" customWidth="1"/>
    <col min="16129" max="16129" width="23.28515625" style="132" customWidth="1"/>
    <col min="16130" max="16130" width="28.140625" style="132" customWidth="1"/>
    <col min="16131" max="16384" width="9.140625" style="132"/>
  </cols>
  <sheetData>
    <row r="1" spans="1:5" ht="36" customHeight="1">
      <c r="A1" s="537" t="s">
        <v>1771</v>
      </c>
      <c r="B1" s="538"/>
      <c r="C1" s="539"/>
    </row>
    <row r="2" spans="1:5" ht="28.5">
      <c r="A2" s="385" t="s">
        <v>471</v>
      </c>
      <c r="B2" s="386" t="s">
        <v>1328</v>
      </c>
      <c r="C2" s="386" t="s">
        <v>179</v>
      </c>
    </row>
    <row r="3" spans="1:5">
      <c r="A3" s="438" t="s">
        <v>1651</v>
      </c>
      <c r="B3" s="439">
        <v>0</v>
      </c>
      <c r="C3" s="439">
        <v>0</v>
      </c>
    </row>
    <row r="4" spans="1:5" s="133" customFormat="1" ht="25.5" customHeight="1">
      <c r="A4" s="387" t="s">
        <v>164</v>
      </c>
      <c r="B4" s="388">
        <v>0</v>
      </c>
      <c r="C4" s="388">
        <v>0</v>
      </c>
      <c r="E4" s="134"/>
    </row>
    <row r="5" spans="1:5" ht="29.25" customHeight="1">
      <c r="A5" s="389" t="s">
        <v>1653</v>
      </c>
      <c r="B5" s="388">
        <v>0</v>
      </c>
      <c r="C5" s="388" t="s">
        <v>426</v>
      </c>
      <c r="E5" s="135"/>
    </row>
    <row r="6" spans="1:5" s="36" customFormat="1" ht="23.25" customHeight="1">
      <c r="A6" s="541" t="s">
        <v>159</v>
      </c>
      <c r="B6" s="542"/>
      <c r="C6" s="422">
        <v>0</v>
      </c>
    </row>
  </sheetData>
  <mergeCells count="2">
    <mergeCell ref="A1:C1"/>
    <mergeCell ref="A6:B6"/>
  </mergeCells>
  <pageMargins left="0.7" right="0.7" top="0.75" bottom="0.75" header="0.3" footer="0.3"/>
  <pageSetup paperSize="9" orientation="portrait" horizont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tabColor rgb="FF7030A0"/>
  </sheetPr>
  <dimension ref="A1:C252"/>
  <sheetViews>
    <sheetView view="pageBreakPreview" zoomScaleNormal="106" zoomScaleSheetLayoutView="100" workbookViewId="0">
      <selection activeCell="B13" sqref="B13"/>
    </sheetView>
  </sheetViews>
  <sheetFormatPr defaultRowHeight="12.75"/>
  <cols>
    <col min="1" max="1" width="29" style="38" bestFit="1" customWidth="1"/>
    <col min="2" max="2" width="21.42578125" style="39" customWidth="1"/>
    <col min="3" max="3" width="27" style="36" customWidth="1"/>
    <col min="4" max="250" width="9.140625" style="36"/>
    <col min="251" max="251" width="34.85546875" style="36" customWidth="1"/>
    <col min="252" max="252" width="21.42578125" style="36" customWidth="1"/>
    <col min="253" max="253" width="30.28515625" style="36" customWidth="1"/>
    <col min="254" max="506" width="9.140625" style="36"/>
    <col min="507" max="507" width="34.85546875" style="36" customWidth="1"/>
    <col min="508" max="508" width="21.42578125" style="36" customWidth="1"/>
    <col min="509" max="509" width="30.28515625" style="36" customWidth="1"/>
    <col min="510" max="762" width="9.140625" style="36"/>
    <col min="763" max="763" width="34.85546875" style="36" customWidth="1"/>
    <col min="764" max="764" width="21.42578125" style="36" customWidth="1"/>
    <col min="765" max="765" width="30.28515625" style="36" customWidth="1"/>
    <col min="766" max="1018" width="9.140625" style="36"/>
    <col min="1019" max="1019" width="34.85546875" style="36" customWidth="1"/>
    <col min="1020" max="1020" width="21.42578125" style="36" customWidth="1"/>
    <col min="1021" max="1021" width="30.28515625" style="36" customWidth="1"/>
    <col min="1022" max="1274" width="9.140625" style="36"/>
    <col min="1275" max="1275" width="34.85546875" style="36" customWidth="1"/>
    <col min="1276" max="1276" width="21.42578125" style="36" customWidth="1"/>
    <col min="1277" max="1277" width="30.28515625" style="36" customWidth="1"/>
    <col min="1278" max="1530" width="9.140625" style="36"/>
    <col min="1531" max="1531" width="34.85546875" style="36" customWidth="1"/>
    <col min="1532" max="1532" width="21.42578125" style="36" customWidth="1"/>
    <col min="1533" max="1533" width="30.28515625" style="36" customWidth="1"/>
    <col min="1534" max="1786" width="9.140625" style="36"/>
    <col min="1787" max="1787" width="34.85546875" style="36" customWidth="1"/>
    <col min="1788" max="1788" width="21.42578125" style="36" customWidth="1"/>
    <col min="1789" max="1789" width="30.28515625" style="36" customWidth="1"/>
    <col min="1790" max="2042" width="9.140625" style="36"/>
    <col min="2043" max="2043" width="34.85546875" style="36" customWidth="1"/>
    <col min="2044" max="2044" width="21.42578125" style="36" customWidth="1"/>
    <col min="2045" max="2045" width="30.28515625" style="36" customWidth="1"/>
    <col min="2046" max="2298" width="9.140625" style="36"/>
    <col min="2299" max="2299" width="34.85546875" style="36" customWidth="1"/>
    <col min="2300" max="2300" width="21.42578125" style="36" customWidth="1"/>
    <col min="2301" max="2301" width="30.28515625" style="36" customWidth="1"/>
    <col min="2302" max="2554" width="9.140625" style="36"/>
    <col min="2555" max="2555" width="34.85546875" style="36" customWidth="1"/>
    <col min="2556" max="2556" width="21.42578125" style="36" customWidth="1"/>
    <col min="2557" max="2557" width="30.28515625" style="36" customWidth="1"/>
    <col min="2558" max="2810" width="9.140625" style="36"/>
    <col min="2811" max="2811" width="34.85546875" style="36" customWidth="1"/>
    <col min="2812" max="2812" width="21.42578125" style="36" customWidth="1"/>
    <col min="2813" max="2813" width="30.28515625" style="36" customWidth="1"/>
    <col min="2814" max="3066" width="9.140625" style="36"/>
    <col min="3067" max="3067" width="34.85546875" style="36" customWidth="1"/>
    <col min="3068" max="3068" width="21.42578125" style="36" customWidth="1"/>
    <col min="3069" max="3069" width="30.28515625" style="36" customWidth="1"/>
    <col min="3070" max="3322" width="9.140625" style="36"/>
    <col min="3323" max="3323" width="34.85546875" style="36" customWidth="1"/>
    <col min="3324" max="3324" width="21.42578125" style="36" customWidth="1"/>
    <col min="3325" max="3325" width="30.28515625" style="36" customWidth="1"/>
    <col min="3326" max="3578" width="9.140625" style="36"/>
    <col min="3579" max="3579" width="34.85546875" style="36" customWidth="1"/>
    <col min="3580" max="3580" width="21.42578125" style="36" customWidth="1"/>
    <col min="3581" max="3581" width="30.28515625" style="36" customWidth="1"/>
    <col min="3582" max="3834" width="9.140625" style="36"/>
    <col min="3835" max="3835" width="34.85546875" style="36" customWidth="1"/>
    <col min="3836" max="3836" width="21.42578125" style="36" customWidth="1"/>
    <col min="3837" max="3837" width="30.28515625" style="36" customWidth="1"/>
    <col min="3838" max="4090" width="9.140625" style="36"/>
    <col min="4091" max="4091" width="34.85546875" style="36" customWidth="1"/>
    <col min="4092" max="4092" width="21.42578125" style="36" customWidth="1"/>
    <col min="4093" max="4093" width="30.28515625" style="36" customWidth="1"/>
    <col min="4094" max="4346" width="9.140625" style="36"/>
    <col min="4347" max="4347" width="34.85546875" style="36" customWidth="1"/>
    <col min="4348" max="4348" width="21.42578125" style="36" customWidth="1"/>
    <col min="4349" max="4349" width="30.28515625" style="36" customWidth="1"/>
    <col min="4350" max="4602" width="9.140625" style="36"/>
    <col min="4603" max="4603" width="34.85546875" style="36" customWidth="1"/>
    <col min="4604" max="4604" width="21.42578125" style="36" customWidth="1"/>
    <col min="4605" max="4605" width="30.28515625" style="36" customWidth="1"/>
    <col min="4606" max="4858" width="9.140625" style="36"/>
    <col min="4859" max="4859" width="34.85546875" style="36" customWidth="1"/>
    <col min="4860" max="4860" width="21.42578125" style="36" customWidth="1"/>
    <col min="4861" max="4861" width="30.28515625" style="36" customWidth="1"/>
    <col min="4862" max="5114" width="9.140625" style="36"/>
    <col min="5115" max="5115" width="34.85546875" style="36" customWidth="1"/>
    <col min="5116" max="5116" width="21.42578125" style="36" customWidth="1"/>
    <col min="5117" max="5117" width="30.28515625" style="36" customWidth="1"/>
    <col min="5118" max="5370" width="9.140625" style="36"/>
    <col min="5371" max="5371" width="34.85546875" style="36" customWidth="1"/>
    <col min="5372" max="5372" width="21.42578125" style="36" customWidth="1"/>
    <col min="5373" max="5373" width="30.28515625" style="36" customWidth="1"/>
    <col min="5374" max="5626" width="9.140625" style="36"/>
    <col min="5627" max="5627" width="34.85546875" style="36" customWidth="1"/>
    <col min="5628" max="5628" width="21.42578125" style="36" customWidth="1"/>
    <col min="5629" max="5629" width="30.28515625" style="36" customWidth="1"/>
    <col min="5630" max="5882" width="9.140625" style="36"/>
    <col min="5883" max="5883" width="34.85546875" style="36" customWidth="1"/>
    <col min="5884" max="5884" width="21.42578125" style="36" customWidth="1"/>
    <col min="5885" max="5885" width="30.28515625" style="36" customWidth="1"/>
    <col min="5886" max="6138" width="9.140625" style="36"/>
    <col min="6139" max="6139" width="34.85546875" style="36" customWidth="1"/>
    <col min="6140" max="6140" width="21.42578125" style="36" customWidth="1"/>
    <col min="6141" max="6141" width="30.28515625" style="36" customWidth="1"/>
    <col min="6142" max="6394" width="9.140625" style="36"/>
    <col min="6395" max="6395" width="34.85546875" style="36" customWidth="1"/>
    <col min="6396" max="6396" width="21.42578125" style="36" customWidth="1"/>
    <col min="6397" max="6397" width="30.28515625" style="36" customWidth="1"/>
    <col min="6398" max="6650" width="9.140625" style="36"/>
    <col min="6651" max="6651" width="34.85546875" style="36" customWidth="1"/>
    <col min="6652" max="6652" width="21.42578125" style="36" customWidth="1"/>
    <col min="6653" max="6653" width="30.28515625" style="36" customWidth="1"/>
    <col min="6654" max="6906" width="9.140625" style="36"/>
    <col min="6907" max="6907" width="34.85546875" style="36" customWidth="1"/>
    <col min="6908" max="6908" width="21.42578125" style="36" customWidth="1"/>
    <col min="6909" max="6909" width="30.28515625" style="36" customWidth="1"/>
    <col min="6910" max="7162" width="9.140625" style="36"/>
    <col min="7163" max="7163" width="34.85546875" style="36" customWidth="1"/>
    <col min="7164" max="7164" width="21.42578125" style="36" customWidth="1"/>
    <col min="7165" max="7165" width="30.28515625" style="36" customWidth="1"/>
    <col min="7166" max="7418" width="9.140625" style="36"/>
    <col min="7419" max="7419" width="34.85546875" style="36" customWidth="1"/>
    <col min="7420" max="7420" width="21.42578125" style="36" customWidth="1"/>
    <col min="7421" max="7421" width="30.28515625" style="36" customWidth="1"/>
    <col min="7422" max="7674" width="9.140625" style="36"/>
    <col min="7675" max="7675" width="34.85546875" style="36" customWidth="1"/>
    <col min="7676" max="7676" width="21.42578125" style="36" customWidth="1"/>
    <col min="7677" max="7677" width="30.28515625" style="36" customWidth="1"/>
    <col min="7678" max="7930" width="9.140625" style="36"/>
    <col min="7931" max="7931" width="34.85546875" style="36" customWidth="1"/>
    <col min="7932" max="7932" width="21.42578125" style="36" customWidth="1"/>
    <col min="7933" max="7933" width="30.28515625" style="36" customWidth="1"/>
    <col min="7934" max="8186" width="9.140625" style="36"/>
    <col min="8187" max="8187" width="34.85546875" style="36" customWidth="1"/>
    <col min="8188" max="8188" width="21.42578125" style="36" customWidth="1"/>
    <col min="8189" max="8189" width="30.28515625" style="36" customWidth="1"/>
    <col min="8190" max="8442" width="9.140625" style="36"/>
    <col min="8443" max="8443" width="34.85546875" style="36" customWidth="1"/>
    <col min="8444" max="8444" width="21.42578125" style="36" customWidth="1"/>
    <col min="8445" max="8445" width="30.28515625" style="36" customWidth="1"/>
    <col min="8446" max="8698" width="9.140625" style="36"/>
    <col min="8699" max="8699" width="34.85546875" style="36" customWidth="1"/>
    <col min="8700" max="8700" width="21.42578125" style="36" customWidth="1"/>
    <col min="8701" max="8701" width="30.28515625" style="36" customWidth="1"/>
    <col min="8702" max="8954" width="9.140625" style="36"/>
    <col min="8955" max="8955" width="34.85546875" style="36" customWidth="1"/>
    <col min="8956" max="8956" width="21.42578125" style="36" customWidth="1"/>
    <col min="8957" max="8957" width="30.28515625" style="36" customWidth="1"/>
    <col min="8958" max="9210" width="9.140625" style="36"/>
    <col min="9211" max="9211" width="34.85546875" style="36" customWidth="1"/>
    <col min="9212" max="9212" width="21.42578125" style="36" customWidth="1"/>
    <col min="9213" max="9213" width="30.28515625" style="36" customWidth="1"/>
    <col min="9214" max="9466" width="9.140625" style="36"/>
    <col min="9467" max="9467" width="34.85546875" style="36" customWidth="1"/>
    <col min="9468" max="9468" width="21.42578125" style="36" customWidth="1"/>
    <col min="9469" max="9469" width="30.28515625" style="36" customWidth="1"/>
    <col min="9470" max="9722" width="9.140625" style="36"/>
    <col min="9723" max="9723" width="34.85546875" style="36" customWidth="1"/>
    <col min="9724" max="9724" width="21.42578125" style="36" customWidth="1"/>
    <col min="9725" max="9725" width="30.28515625" style="36" customWidth="1"/>
    <col min="9726" max="9978" width="9.140625" style="36"/>
    <col min="9979" max="9979" width="34.85546875" style="36" customWidth="1"/>
    <col min="9980" max="9980" width="21.42578125" style="36" customWidth="1"/>
    <col min="9981" max="9981" width="30.28515625" style="36" customWidth="1"/>
    <col min="9982" max="10234" width="9.140625" style="36"/>
    <col min="10235" max="10235" width="34.85546875" style="36" customWidth="1"/>
    <col min="10236" max="10236" width="21.42578125" style="36" customWidth="1"/>
    <col min="10237" max="10237" width="30.28515625" style="36" customWidth="1"/>
    <col min="10238" max="10490" width="9.140625" style="36"/>
    <col min="10491" max="10491" width="34.85546875" style="36" customWidth="1"/>
    <col min="10492" max="10492" width="21.42578125" style="36" customWidth="1"/>
    <col min="10493" max="10493" width="30.28515625" style="36" customWidth="1"/>
    <col min="10494" max="10746" width="9.140625" style="36"/>
    <col min="10747" max="10747" width="34.85546875" style="36" customWidth="1"/>
    <col min="10748" max="10748" width="21.42578125" style="36" customWidth="1"/>
    <col min="10749" max="10749" width="30.28515625" style="36" customWidth="1"/>
    <col min="10750" max="11002" width="9.140625" style="36"/>
    <col min="11003" max="11003" width="34.85546875" style="36" customWidth="1"/>
    <col min="11004" max="11004" width="21.42578125" style="36" customWidth="1"/>
    <col min="11005" max="11005" width="30.28515625" style="36" customWidth="1"/>
    <col min="11006" max="11258" width="9.140625" style="36"/>
    <col min="11259" max="11259" width="34.85546875" style="36" customWidth="1"/>
    <col min="11260" max="11260" width="21.42578125" style="36" customWidth="1"/>
    <col min="11261" max="11261" width="30.28515625" style="36" customWidth="1"/>
    <col min="11262" max="11514" width="9.140625" style="36"/>
    <col min="11515" max="11515" width="34.85546875" style="36" customWidth="1"/>
    <col min="11516" max="11516" width="21.42578125" style="36" customWidth="1"/>
    <col min="11517" max="11517" width="30.28515625" style="36" customWidth="1"/>
    <col min="11518" max="11770" width="9.140625" style="36"/>
    <col min="11771" max="11771" width="34.85546875" style="36" customWidth="1"/>
    <col min="11772" max="11772" width="21.42578125" style="36" customWidth="1"/>
    <col min="11773" max="11773" width="30.28515625" style="36" customWidth="1"/>
    <col min="11774" max="12026" width="9.140625" style="36"/>
    <col min="12027" max="12027" width="34.85546875" style="36" customWidth="1"/>
    <col min="12028" max="12028" width="21.42578125" style="36" customWidth="1"/>
    <col min="12029" max="12029" width="30.28515625" style="36" customWidth="1"/>
    <col min="12030" max="12282" width="9.140625" style="36"/>
    <col min="12283" max="12283" width="34.85546875" style="36" customWidth="1"/>
    <col min="12284" max="12284" width="21.42578125" style="36" customWidth="1"/>
    <col min="12285" max="12285" width="30.28515625" style="36" customWidth="1"/>
    <col min="12286" max="12538" width="9.140625" style="36"/>
    <col min="12539" max="12539" width="34.85546875" style="36" customWidth="1"/>
    <col min="12540" max="12540" width="21.42578125" style="36" customWidth="1"/>
    <col min="12541" max="12541" width="30.28515625" style="36" customWidth="1"/>
    <col min="12542" max="12794" width="9.140625" style="36"/>
    <col min="12795" max="12795" width="34.85546875" style="36" customWidth="1"/>
    <col min="12796" max="12796" width="21.42578125" style="36" customWidth="1"/>
    <col min="12797" max="12797" width="30.28515625" style="36" customWidth="1"/>
    <col min="12798" max="13050" width="9.140625" style="36"/>
    <col min="13051" max="13051" width="34.85546875" style="36" customWidth="1"/>
    <col min="13052" max="13052" width="21.42578125" style="36" customWidth="1"/>
    <col min="13053" max="13053" width="30.28515625" style="36" customWidth="1"/>
    <col min="13054" max="13306" width="9.140625" style="36"/>
    <col min="13307" max="13307" width="34.85546875" style="36" customWidth="1"/>
    <col min="13308" max="13308" width="21.42578125" style="36" customWidth="1"/>
    <col min="13309" max="13309" width="30.28515625" style="36" customWidth="1"/>
    <col min="13310" max="13562" width="9.140625" style="36"/>
    <col min="13563" max="13563" width="34.85546875" style="36" customWidth="1"/>
    <col min="13564" max="13564" width="21.42578125" style="36" customWidth="1"/>
    <col min="13565" max="13565" width="30.28515625" style="36" customWidth="1"/>
    <col min="13566" max="13818" width="9.140625" style="36"/>
    <col min="13819" max="13819" width="34.85546875" style="36" customWidth="1"/>
    <col min="13820" max="13820" width="21.42578125" style="36" customWidth="1"/>
    <col min="13821" max="13821" width="30.28515625" style="36" customWidth="1"/>
    <col min="13822" max="14074" width="9.140625" style="36"/>
    <col min="14075" max="14075" width="34.85546875" style="36" customWidth="1"/>
    <col min="14076" max="14076" width="21.42578125" style="36" customWidth="1"/>
    <col min="14077" max="14077" width="30.28515625" style="36" customWidth="1"/>
    <col min="14078" max="14330" width="9.140625" style="36"/>
    <col min="14331" max="14331" width="34.85546875" style="36" customWidth="1"/>
    <col min="14332" max="14332" width="21.42578125" style="36" customWidth="1"/>
    <col min="14333" max="14333" width="30.28515625" style="36" customWidth="1"/>
    <col min="14334" max="14586" width="9.140625" style="36"/>
    <col min="14587" max="14587" width="34.85546875" style="36" customWidth="1"/>
    <col min="14588" max="14588" width="21.42578125" style="36" customWidth="1"/>
    <col min="14589" max="14589" width="30.28515625" style="36" customWidth="1"/>
    <col min="14590" max="14842" width="9.140625" style="36"/>
    <col min="14843" max="14843" width="34.85546875" style="36" customWidth="1"/>
    <col min="14844" max="14844" width="21.42578125" style="36" customWidth="1"/>
    <col min="14845" max="14845" width="30.28515625" style="36" customWidth="1"/>
    <col min="14846" max="15098" width="9.140625" style="36"/>
    <col min="15099" max="15099" width="34.85546875" style="36" customWidth="1"/>
    <col min="15100" max="15100" width="21.42578125" style="36" customWidth="1"/>
    <col min="15101" max="15101" width="30.28515625" style="36" customWidth="1"/>
    <col min="15102" max="15354" width="9.140625" style="36"/>
    <col min="15355" max="15355" width="34.85546875" style="36" customWidth="1"/>
    <col min="15356" max="15356" width="21.42578125" style="36" customWidth="1"/>
    <col min="15357" max="15357" width="30.28515625" style="36" customWidth="1"/>
    <col min="15358" max="15610" width="9.140625" style="36"/>
    <col min="15611" max="15611" width="34.85546875" style="36" customWidth="1"/>
    <col min="15612" max="15612" width="21.42578125" style="36" customWidth="1"/>
    <col min="15613" max="15613" width="30.28515625" style="36" customWidth="1"/>
    <col min="15614" max="15866" width="9.140625" style="36"/>
    <col min="15867" max="15867" width="34.85546875" style="36" customWidth="1"/>
    <col min="15868" max="15868" width="21.42578125" style="36" customWidth="1"/>
    <col min="15869" max="15869" width="30.28515625" style="36" customWidth="1"/>
    <col min="15870" max="16122" width="9.140625" style="36"/>
    <col min="16123" max="16123" width="34.85546875" style="36" customWidth="1"/>
    <col min="16124" max="16124" width="21.42578125" style="36" customWidth="1"/>
    <col min="16125" max="16125" width="30.28515625" style="36" customWidth="1"/>
    <col min="16126" max="16384" width="9.140625" style="36"/>
  </cols>
  <sheetData>
    <row r="1" spans="1:3" ht="29.25" customHeight="1">
      <c r="A1" s="536" t="s">
        <v>1773</v>
      </c>
      <c r="B1" s="536"/>
      <c r="C1" s="536"/>
    </row>
    <row r="2" spans="1:3" ht="18" customHeight="1">
      <c r="A2" s="390" t="s">
        <v>471</v>
      </c>
      <c r="B2" s="391" t="s">
        <v>1327</v>
      </c>
      <c r="C2" s="391" t="s">
        <v>179</v>
      </c>
    </row>
    <row r="3" spans="1:3">
      <c r="A3" s="326" t="s">
        <v>933</v>
      </c>
      <c r="B3" s="320">
        <v>1002.263465</v>
      </c>
      <c r="C3" s="321">
        <v>23.598111883278808</v>
      </c>
    </row>
    <row r="4" spans="1:3">
      <c r="A4" s="326" t="s">
        <v>895</v>
      </c>
      <c r="B4" s="320">
        <v>285.75329249999999</v>
      </c>
      <c r="C4" s="321">
        <v>6.728009553286765</v>
      </c>
    </row>
    <row r="5" spans="1:3">
      <c r="A5" s="326" t="s">
        <v>897</v>
      </c>
      <c r="B5" s="320">
        <v>261.63360249999999</v>
      </c>
      <c r="C5" s="321">
        <v>6.1601158176710493</v>
      </c>
    </row>
    <row r="6" spans="1:3">
      <c r="A6" s="326" t="s">
        <v>956</v>
      </c>
      <c r="B6" s="320">
        <v>253.04661250000001</v>
      </c>
      <c r="C6" s="321">
        <v>5.9579366922844965</v>
      </c>
    </row>
    <row r="7" spans="1:3">
      <c r="A7" s="326" t="s">
        <v>72</v>
      </c>
      <c r="B7" s="320">
        <v>166.19555</v>
      </c>
      <c r="C7" s="321">
        <v>3.9130441449375364</v>
      </c>
    </row>
    <row r="8" spans="1:3" ht="25.5">
      <c r="A8" s="326" t="s">
        <v>894</v>
      </c>
      <c r="B8" s="320">
        <v>134.98193000000001</v>
      </c>
      <c r="C8" s="321">
        <v>3.1781251114056204</v>
      </c>
    </row>
    <row r="9" spans="1:3">
      <c r="A9" s="326" t="s">
        <v>910</v>
      </c>
      <c r="B9" s="320">
        <v>133.898605</v>
      </c>
      <c r="C9" s="321">
        <v>3.152618420352133</v>
      </c>
    </row>
    <row r="10" spans="1:3">
      <c r="A10" s="326" t="s">
        <v>907</v>
      </c>
      <c r="B10" s="320">
        <v>111.67626250000001</v>
      </c>
      <c r="C10" s="321">
        <v>2.6293973882220816</v>
      </c>
    </row>
    <row r="11" spans="1:3" ht="25.5">
      <c r="A11" s="326" t="s">
        <v>1427</v>
      </c>
      <c r="B11" s="320">
        <v>79.996020000000001</v>
      </c>
      <c r="C11" s="321">
        <v>1.8834918123818964</v>
      </c>
    </row>
    <row r="12" spans="1:3">
      <c r="A12" s="326" t="s">
        <v>911</v>
      </c>
      <c r="B12" s="320">
        <v>79.146092499999995</v>
      </c>
      <c r="C12" s="321">
        <v>1.863480423223183</v>
      </c>
    </row>
    <row r="13" spans="1:3">
      <c r="A13" s="326" t="s">
        <v>950</v>
      </c>
      <c r="B13" s="320">
        <v>65.926432500000004</v>
      </c>
      <c r="C13" s="321">
        <v>1.5522259211557996</v>
      </c>
    </row>
    <row r="14" spans="1:3">
      <c r="A14" s="326" t="s">
        <v>1037</v>
      </c>
      <c r="B14" s="320">
        <v>54.728855000000003</v>
      </c>
      <c r="C14" s="321">
        <v>1.2885809855732324</v>
      </c>
    </row>
    <row r="15" spans="1:3">
      <c r="A15" s="326" t="s">
        <v>931</v>
      </c>
      <c r="B15" s="320">
        <v>50.268397499999999</v>
      </c>
      <c r="C15" s="321">
        <v>1.1835603210360788</v>
      </c>
    </row>
    <row r="16" spans="1:3">
      <c r="A16" s="326" t="s">
        <v>982</v>
      </c>
      <c r="B16" s="320">
        <v>50.000534999999999</v>
      </c>
      <c r="C16" s="321">
        <v>1.1772535469541414</v>
      </c>
    </row>
    <row r="17" spans="1:3">
      <c r="A17" s="326" t="s">
        <v>898</v>
      </c>
      <c r="B17" s="320">
        <v>48.725965000000002</v>
      </c>
      <c r="C17" s="321">
        <v>1.1472440269891784</v>
      </c>
    </row>
    <row r="18" spans="1:3" ht="38.25">
      <c r="A18" s="326" t="s">
        <v>922</v>
      </c>
      <c r="B18" s="320">
        <v>46.397219999999997</v>
      </c>
      <c r="C18" s="321">
        <v>1.0924141474448548</v>
      </c>
    </row>
    <row r="19" spans="1:3">
      <c r="A19" s="326" t="s">
        <v>925</v>
      </c>
      <c r="B19" s="320">
        <v>46.12171</v>
      </c>
      <c r="C19" s="321">
        <v>1.0859273143595423</v>
      </c>
    </row>
    <row r="20" spans="1:3">
      <c r="A20" s="326" t="s">
        <v>1018</v>
      </c>
      <c r="B20" s="320">
        <v>46.09431</v>
      </c>
      <c r="C20" s="321">
        <v>1.0852821863186815</v>
      </c>
    </row>
    <row r="21" spans="1:3">
      <c r="A21" s="326" t="s">
        <v>1038</v>
      </c>
      <c r="B21" s="320">
        <v>45.398314999999997</v>
      </c>
      <c r="C21" s="321">
        <v>1.0688951100121509</v>
      </c>
    </row>
    <row r="22" spans="1:3">
      <c r="A22" s="326" t="s">
        <v>893</v>
      </c>
      <c r="B22" s="320">
        <v>39.659842500000003</v>
      </c>
      <c r="C22" s="321">
        <v>0.93378381360854656</v>
      </c>
    </row>
    <row r="23" spans="1:3" ht="25.5">
      <c r="A23" s="326" t="s">
        <v>1325</v>
      </c>
      <c r="B23" s="320">
        <v>35.277392499999998</v>
      </c>
      <c r="C23" s="321">
        <v>0.83059982154027812</v>
      </c>
    </row>
    <row r="24" spans="1:3">
      <c r="A24" s="326" t="s">
        <v>915</v>
      </c>
      <c r="B24" s="320">
        <v>31.500354999999999</v>
      </c>
      <c r="C24" s="321">
        <v>0.74167015721061036</v>
      </c>
    </row>
    <row r="25" spans="1:3">
      <c r="A25" s="326" t="s">
        <v>900</v>
      </c>
      <c r="B25" s="320">
        <v>30.829957499999999</v>
      </c>
      <c r="C25" s="321">
        <v>0.725885769408676</v>
      </c>
    </row>
    <row r="26" spans="1:3">
      <c r="A26" s="326" t="s">
        <v>1004</v>
      </c>
      <c r="B26" s="320">
        <v>30.689767499999999</v>
      </c>
      <c r="C26" s="321">
        <v>0.72258502123173141</v>
      </c>
    </row>
    <row r="27" spans="1:3">
      <c r="A27" s="326" t="s">
        <v>975</v>
      </c>
      <c r="B27" s="320">
        <v>29.788145</v>
      </c>
      <c r="C27" s="321">
        <v>0.70135648265432105</v>
      </c>
    </row>
    <row r="28" spans="1:3">
      <c r="A28" s="326" t="s">
        <v>1016</v>
      </c>
      <c r="B28" s="320">
        <v>28.185312499999998</v>
      </c>
      <c r="C28" s="321">
        <v>0.66361808153924551</v>
      </c>
    </row>
    <row r="29" spans="1:3">
      <c r="A29" s="326" t="s">
        <v>903</v>
      </c>
      <c r="B29" s="320">
        <v>27.141182499999999</v>
      </c>
      <c r="C29" s="321">
        <v>0.63903422966683598</v>
      </c>
    </row>
    <row r="30" spans="1:3">
      <c r="A30" s="326" t="s">
        <v>899</v>
      </c>
      <c r="B30" s="320">
        <v>26.643907500000001</v>
      </c>
      <c r="C30" s="321">
        <v>0.62732597979387728</v>
      </c>
    </row>
    <row r="31" spans="1:3">
      <c r="A31" s="326" t="s">
        <v>999</v>
      </c>
      <c r="B31" s="320">
        <v>24.187572500000002</v>
      </c>
      <c r="C31" s="321">
        <v>0.56949201679212935</v>
      </c>
    </row>
    <row r="32" spans="1:3">
      <c r="A32" s="326" t="s">
        <v>955</v>
      </c>
      <c r="B32" s="320">
        <v>23.748247500000002</v>
      </c>
      <c r="C32" s="321">
        <v>0.55914818918077225</v>
      </c>
    </row>
    <row r="33" spans="1:3">
      <c r="A33" s="326" t="s">
        <v>492</v>
      </c>
      <c r="B33" s="320">
        <v>23.450990000000001</v>
      </c>
      <c r="C33" s="321">
        <v>0.55214931514405008</v>
      </c>
    </row>
    <row r="34" spans="1:3" ht="25.5">
      <c r="A34" s="326" t="s">
        <v>1015</v>
      </c>
      <c r="B34" s="320">
        <v>23.257940000000001</v>
      </c>
      <c r="C34" s="321">
        <v>0.54760398783426223</v>
      </c>
    </row>
    <row r="35" spans="1:3">
      <c r="A35" s="326" t="s">
        <v>923</v>
      </c>
      <c r="B35" s="320">
        <v>22.849364999999999</v>
      </c>
      <c r="C35" s="321">
        <v>0.53798416340744781</v>
      </c>
    </row>
    <row r="36" spans="1:3">
      <c r="A36" s="326" t="s">
        <v>896</v>
      </c>
      <c r="B36" s="320">
        <v>22.691520000000001</v>
      </c>
      <c r="C36" s="321">
        <v>0.53426773145089035</v>
      </c>
    </row>
    <row r="37" spans="1:3" ht="38.25">
      <c r="A37" s="326" t="s">
        <v>1634</v>
      </c>
      <c r="B37" s="320">
        <v>22.562055000000001</v>
      </c>
      <c r="C37" s="321">
        <v>0.53121950145782293</v>
      </c>
    </row>
    <row r="38" spans="1:3">
      <c r="A38" s="326" t="s">
        <v>998</v>
      </c>
      <c r="B38" s="320">
        <v>21.472747500000001</v>
      </c>
      <c r="C38" s="321">
        <v>0.50557195352461082</v>
      </c>
    </row>
    <row r="39" spans="1:3">
      <c r="A39" s="326" t="s">
        <v>963</v>
      </c>
      <c r="B39" s="320">
        <v>21.290945000000001</v>
      </c>
      <c r="C39" s="321">
        <v>0.5012914465666326</v>
      </c>
    </row>
    <row r="40" spans="1:3">
      <c r="A40" s="326" t="s">
        <v>940</v>
      </c>
      <c r="B40" s="320">
        <v>19.545134999999998</v>
      </c>
      <c r="C40" s="321">
        <v>0.46018666609162345</v>
      </c>
    </row>
    <row r="41" spans="1:3">
      <c r="A41" s="326" t="s">
        <v>952</v>
      </c>
      <c r="B41" s="320">
        <v>18.442554999999999</v>
      </c>
      <c r="C41" s="321">
        <v>0.43422661954810748</v>
      </c>
    </row>
    <row r="42" spans="1:3">
      <c r="A42" s="326" t="s">
        <v>1000</v>
      </c>
      <c r="B42" s="320">
        <v>18.38025</v>
      </c>
      <c r="C42" s="321">
        <v>0.43275965959971946</v>
      </c>
    </row>
    <row r="43" spans="1:3" ht="25.5">
      <c r="A43" s="326" t="s">
        <v>919</v>
      </c>
      <c r="B43" s="320">
        <v>17.719987499999998</v>
      </c>
      <c r="C43" s="321">
        <v>0.41721389853844654</v>
      </c>
    </row>
    <row r="44" spans="1:3">
      <c r="A44" s="326" t="s">
        <v>1615</v>
      </c>
      <c r="B44" s="320">
        <v>17.671042499999999</v>
      </c>
      <c r="C44" s="321">
        <v>0.41606149737202563</v>
      </c>
    </row>
    <row r="45" spans="1:3" ht="25.5">
      <c r="A45" s="326" t="s">
        <v>1010</v>
      </c>
      <c r="B45" s="320">
        <v>17.1072925</v>
      </c>
      <c r="C45" s="321">
        <v>0.40278810565540907</v>
      </c>
    </row>
    <row r="46" spans="1:3" ht="25.5">
      <c r="A46" s="326" t="s">
        <v>912</v>
      </c>
      <c r="B46" s="320">
        <v>16.9817775</v>
      </c>
      <c r="C46" s="321">
        <v>0.39983287769742926</v>
      </c>
    </row>
    <row r="47" spans="1:3">
      <c r="A47" s="326" t="s">
        <v>974</v>
      </c>
      <c r="B47" s="320">
        <v>16.023309999999999</v>
      </c>
      <c r="C47" s="321">
        <v>0.37726593388342272</v>
      </c>
    </row>
    <row r="48" spans="1:3">
      <c r="A48" s="326" t="s">
        <v>985</v>
      </c>
      <c r="B48" s="320">
        <v>14.342715</v>
      </c>
      <c r="C48" s="321">
        <v>0.33769662878011941</v>
      </c>
    </row>
    <row r="49" spans="1:3">
      <c r="A49" s="326" t="s">
        <v>965</v>
      </c>
      <c r="B49" s="320">
        <v>14.131444999999999</v>
      </c>
      <c r="C49" s="321">
        <v>0.33272231486797821</v>
      </c>
    </row>
    <row r="50" spans="1:3">
      <c r="A50" s="326" t="s">
        <v>904</v>
      </c>
      <c r="B50" s="320">
        <v>13.916494999999999</v>
      </c>
      <c r="C50" s="321">
        <v>0.32766135602188207</v>
      </c>
    </row>
    <row r="51" spans="1:3">
      <c r="A51" s="326" t="s">
        <v>979</v>
      </c>
      <c r="B51" s="320">
        <v>13.784532499999999</v>
      </c>
      <c r="C51" s="321">
        <v>0.32455432284333835</v>
      </c>
    </row>
    <row r="52" spans="1:3">
      <c r="A52" s="326" t="s">
        <v>983</v>
      </c>
      <c r="B52" s="320">
        <v>12.854302499999999</v>
      </c>
      <c r="C52" s="321">
        <v>0.30265222585611307</v>
      </c>
    </row>
    <row r="53" spans="1:3">
      <c r="A53" s="326" t="s">
        <v>932</v>
      </c>
      <c r="B53" s="320">
        <v>12.731842500000001</v>
      </c>
      <c r="C53" s="321">
        <v>0.29976892732020738</v>
      </c>
    </row>
    <row r="54" spans="1:3">
      <c r="A54" s="326" t="s">
        <v>992</v>
      </c>
      <c r="B54" s="320">
        <v>12.382082499999999</v>
      </c>
      <c r="C54" s="321">
        <v>0.29153389142343783</v>
      </c>
    </row>
    <row r="55" spans="1:3">
      <c r="A55" s="326" t="s">
        <v>935</v>
      </c>
      <c r="B55" s="320">
        <v>12.27806</v>
      </c>
      <c r="C55" s="321">
        <v>0.2890847004880201</v>
      </c>
    </row>
    <row r="56" spans="1:3">
      <c r="A56" s="326" t="s">
        <v>994</v>
      </c>
      <c r="B56" s="320">
        <v>12.270837500000001</v>
      </c>
      <c r="C56" s="321">
        <v>0.28891464803272382</v>
      </c>
    </row>
    <row r="57" spans="1:3">
      <c r="A57" s="326" t="s">
        <v>946</v>
      </c>
      <c r="B57" s="320">
        <v>11.57339</v>
      </c>
      <c r="C57" s="321">
        <v>0.27249337287658204</v>
      </c>
    </row>
    <row r="58" spans="1:3">
      <c r="A58" s="326" t="s">
        <v>1009</v>
      </c>
      <c r="B58" s="320">
        <v>11.208534999999999</v>
      </c>
      <c r="C58" s="321">
        <v>0.26390292793686382</v>
      </c>
    </row>
    <row r="59" spans="1:3">
      <c r="A59" s="326" t="s">
        <v>962</v>
      </c>
      <c r="B59" s="320">
        <v>11.151797500000001</v>
      </c>
      <c r="C59" s="321">
        <v>0.26256705376831124</v>
      </c>
    </row>
    <row r="60" spans="1:3" ht="25.5">
      <c r="A60" s="326" t="s">
        <v>926</v>
      </c>
      <c r="B60" s="320">
        <v>11.121225000000001</v>
      </c>
      <c r="C60" s="321">
        <v>0.26184722978914271</v>
      </c>
    </row>
    <row r="61" spans="1:3">
      <c r="A61" s="326" t="s">
        <v>981</v>
      </c>
      <c r="B61" s="320">
        <v>10.4310125</v>
      </c>
      <c r="C61" s="321">
        <v>0.24559630139853475</v>
      </c>
    </row>
    <row r="62" spans="1:3">
      <c r="A62" s="326" t="s">
        <v>1301</v>
      </c>
      <c r="B62" s="320">
        <v>10.314925000000001</v>
      </c>
      <c r="C62" s="321">
        <v>0.24286304222176722</v>
      </c>
    </row>
    <row r="63" spans="1:3" ht="25.5">
      <c r="A63" s="326" t="s">
        <v>906</v>
      </c>
      <c r="B63" s="320">
        <v>10.217499999999999</v>
      </c>
      <c r="C63" s="321">
        <v>0.24056918822976475</v>
      </c>
    </row>
    <row r="64" spans="1:3">
      <c r="A64" s="326" t="s">
        <v>909</v>
      </c>
      <c r="B64" s="320">
        <v>10.128640000000001</v>
      </c>
      <c r="C64" s="321">
        <v>0.23847699561257885</v>
      </c>
    </row>
    <row r="65" spans="1:3">
      <c r="A65" s="326" t="s">
        <v>988</v>
      </c>
      <c r="B65" s="320">
        <v>9.9613525000000003</v>
      </c>
      <c r="C65" s="321">
        <v>0.23453824170252385</v>
      </c>
    </row>
    <row r="66" spans="1:3">
      <c r="A66" s="326" t="s">
        <v>1007</v>
      </c>
      <c r="B66" s="320">
        <v>9.9197050000000004</v>
      </c>
      <c r="C66" s="321">
        <v>0.23355765885282492</v>
      </c>
    </row>
    <row r="67" spans="1:3">
      <c r="A67" s="326" t="s">
        <v>1618</v>
      </c>
      <c r="B67" s="320">
        <v>9.4766525000000001</v>
      </c>
      <c r="C67" s="321">
        <v>0.22312606792860978</v>
      </c>
    </row>
    <row r="68" spans="1:3" ht="25.5">
      <c r="A68" s="326" t="s">
        <v>1647</v>
      </c>
      <c r="B68" s="320">
        <v>9.3834750000000007</v>
      </c>
      <c r="C68" s="321">
        <v>0.22093222055535031</v>
      </c>
    </row>
    <row r="69" spans="1:3" ht="25.5">
      <c r="A69" s="326" t="s">
        <v>991</v>
      </c>
      <c r="B69" s="320">
        <v>9.2513550000000002</v>
      </c>
      <c r="C69" s="321">
        <v>0.21782147906781263</v>
      </c>
    </row>
    <row r="70" spans="1:3">
      <c r="A70" s="326" t="s">
        <v>971</v>
      </c>
      <c r="B70" s="320">
        <v>9.2077375000000004</v>
      </c>
      <c r="C70" s="321">
        <v>0.21679451292466489</v>
      </c>
    </row>
    <row r="71" spans="1:3">
      <c r="A71" s="326" t="s">
        <v>993</v>
      </c>
      <c r="B71" s="320">
        <v>8.9894149999999993</v>
      </c>
      <c r="C71" s="321">
        <v>0.21165414917645908</v>
      </c>
    </row>
    <row r="72" spans="1:3">
      <c r="A72" s="326" t="s">
        <v>1666</v>
      </c>
      <c r="B72" s="320">
        <v>8.7923500000000008</v>
      </c>
      <c r="C72" s="321">
        <v>0.20701428941834818</v>
      </c>
    </row>
    <row r="73" spans="1:3" ht="25.5">
      <c r="A73" s="326" t="s">
        <v>1675</v>
      </c>
      <c r="B73" s="320">
        <v>8.5133500000000009</v>
      </c>
      <c r="C73" s="321">
        <v>0.20044528491469224</v>
      </c>
    </row>
    <row r="74" spans="1:3" ht="25.5">
      <c r="A74" s="326" t="s">
        <v>1645</v>
      </c>
      <c r="B74" s="320">
        <v>8.1407974999999997</v>
      </c>
      <c r="C74" s="321">
        <v>0.19167360373064821</v>
      </c>
    </row>
    <row r="75" spans="1:3">
      <c r="A75" s="326" t="s">
        <v>913</v>
      </c>
      <c r="B75" s="320">
        <v>8.0598425000000002</v>
      </c>
      <c r="C75" s="321">
        <v>0.18976753290773257</v>
      </c>
    </row>
    <row r="76" spans="1:3">
      <c r="A76" s="326" t="s">
        <v>945</v>
      </c>
      <c r="B76" s="320">
        <v>8.0089675000000007</v>
      </c>
      <c r="C76" s="321">
        <v>0.18856969024062328</v>
      </c>
    </row>
    <row r="77" spans="1:3" ht="25.5">
      <c r="A77" s="326" t="s">
        <v>917</v>
      </c>
      <c r="B77" s="320">
        <v>7.5397499999999997</v>
      </c>
      <c r="C77" s="321">
        <v>0.1775220491270241</v>
      </c>
    </row>
    <row r="78" spans="1:3">
      <c r="A78" s="326" t="s">
        <v>997</v>
      </c>
      <c r="B78" s="320">
        <v>7.1233000000000004</v>
      </c>
      <c r="C78" s="321">
        <v>0.16771680925050975</v>
      </c>
    </row>
    <row r="79" spans="1:3">
      <c r="A79" s="326" t="s">
        <v>1021</v>
      </c>
      <c r="B79" s="320">
        <v>7.0032624999999999</v>
      </c>
      <c r="C79" s="321">
        <v>0.16489054803865455</v>
      </c>
    </row>
    <row r="80" spans="1:3">
      <c r="A80" s="326" t="s">
        <v>961</v>
      </c>
      <c r="B80" s="320">
        <v>6.8666574999999996</v>
      </c>
      <c r="C80" s="321">
        <v>0.16167420803785915</v>
      </c>
    </row>
    <row r="81" spans="1:3" ht="38.25">
      <c r="A81" s="326" t="s">
        <v>1709</v>
      </c>
      <c r="B81" s="320">
        <v>6.7623749999999996</v>
      </c>
      <c r="C81" s="321">
        <v>0.15921889544949894</v>
      </c>
    </row>
    <row r="82" spans="1:3">
      <c r="A82" s="326" t="s">
        <v>980</v>
      </c>
      <c r="B82" s="320">
        <v>6.1062675000000004</v>
      </c>
      <c r="C82" s="321">
        <v>0.14377096311121068</v>
      </c>
    </row>
    <row r="83" spans="1:3">
      <c r="A83" s="326" t="s">
        <v>977</v>
      </c>
      <c r="B83" s="320">
        <v>6.0480175000000003</v>
      </c>
      <c r="C83" s="321">
        <v>0.14239947740390616</v>
      </c>
    </row>
    <row r="84" spans="1:3">
      <c r="A84" s="326" t="s">
        <v>968</v>
      </c>
      <c r="B84" s="320">
        <v>5.80525</v>
      </c>
      <c r="C84" s="321">
        <v>0.13668356055501266</v>
      </c>
    </row>
    <row r="85" spans="1:3">
      <c r="A85" s="326" t="s">
        <v>967</v>
      </c>
      <c r="B85" s="320">
        <v>5.6037474999999999</v>
      </c>
      <c r="C85" s="321">
        <v>0.13193922066254699</v>
      </c>
    </row>
    <row r="86" spans="1:3">
      <c r="A86" s="326" t="s">
        <v>996</v>
      </c>
      <c r="B86" s="320">
        <v>5.5277349999999998</v>
      </c>
      <c r="C86" s="321">
        <v>0.13014952010758585</v>
      </c>
    </row>
    <row r="87" spans="1:3" ht="25.5">
      <c r="A87" s="326" t="s">
        <v>1711</v>
      </c>
      <c r="B87" s="320">
        <v>5.34361</v>
      </c>
      <c r="C87" s="321">
        <v>0.12581433030745812</v>
      </c>
    </row>
    <row r="88" spans="1:3">
      <c r="A88" s="326" t="s">
        <v>984</v>
      </c>
      <c r="B88" s="320">
        <v>5.2677025000000004</v>
      </c>
      <c r="C88" s="321">
        <v>0.12402710195849304</v>
      </c>
    </row>
    <row r="89" spans="1:3" ht="25.5">
      <c r="A89" s="326" t="s">
        <v>1316</v>
      </c>
      <c r="B89" s="320">
        <v>5.24993</v>
      </c>
      <c r="C89" s="321">
        <v>0.12360865166264634</v>
      </c>
    </row>
    <row r="90" spans="1:3">
      <c r="A90" s="326" t="s">
        <v>990</v>
      </c>
      <c r="B90" s="320">
        <v>5.2156500000000001</v>
      </c>
      <c r="C90" s="321">
        <v>0.12280153526700001</v>
      </c>
    </row>
    <row r="91" spans="1:3" ht="25.5">
      <c r="A91" s="326" t="s">
        <v>927</v>
      </c>
      <c r="B91" s="320">
        <v>5.2073749999999999</v>
      </c>
      <c r="C91" s="321">
        <v>0.12260670188969623</v>
      </c>
    </row>
    <row r="92" spans="1:3" ht="25.5">
      <c r="A92" s="326" t="s">
        <v>953</v>
      </c>
      <c r="B92" s="320">
        <v>4.9947249999999999</v>
      </c>
      <c r="C92" s="321">
        <v>0.11759989612732191</v>
      </c>
    </row>
    <row r="93" spans="1:3">
      <c r="A93" s="326" t="s">
        <v>960</v>
      </c>
      <c r="B93" s="320">
        <v>4.9159625</v>
      </c>
      <c r="C93" s="321">
        <v>0.11574544732008464</v>
      </c>
    </row>
    <row r="94" spans="1:3">
      <c r="A94" s="326" t="s">
        <v>1003</v>
      </c>
      <c r="B94" s="320">
        <v>4.9127150000000004</v>
      </c>
      <c r="C94" s="321">
        <v>0.11566898552035124</v>
      </c>
    </row>
    <row r="95" spans="1:3">
      <c r="A95" s="326" t="s">
        <v>1040</v>
      </c>
      <c r="B95" s="320">
        <v>4.8103974999999997</v>
      </c>
      <c r="C95" s="321">
        <v>0.11325993850134471</v>
      </c>
    </row>
    <row r="96" spans="1:3">
      <c r="A96" s="326" t="s">
        <v>901</v>
      </c>
      <c r="B96" s="320">
        <v>4.8009000000000004</v>
      </c>
      <c r="C96" s="321">
        <v>0.11303632158280183</v>
      </c>
    </row>
    <row r="97" spans="1:3">
      <c r="A97" s="326" t="s">
        <v>958</v>
      </c>
      <c r="B97" s="320">
        <v>4.7927974999999998</v>
      </c>
      <c r="C97" s="321">
        <v>0.11284554968677718</v>
      </c>
    </row>
    <row r="98" spans="1:3" ht="25.5">
      <c r="A98" s="326" t="s">
        <v>854</v>
      </c>
      <c r="B98" s="320">
        <v>4.7079500000000003</v>
      </c>
      <c r="C98" s="321">
        <v>0.11084783065586699</v>
      </c>
    </row>
    <row r="99" spans="1:3">
      <c r="A99" s="326" t="s">
        <v>1042</v>
      </c>
      <c r="B99" s="320">
        <v>4.6960300000000004</v>
      </c>
      <c r="C99" s="321">
        <v>0.11056717641327353</v>
      </c>
    </row>
    <row r="100" spans="1:3" ht="25.5">
      <c r="A100" s="326" t="s">
        <v>1630</v>
      </c>
      <c r="B100" s="320">
        <v>4.5841450000000004</v>
      </c>
      <c r="C100" s="321">
        <v>0.10793286433839346</v>
      </c>
    </row>
    <row r="101" spans="1:3" ht="25.5">
      <c r="A101" s="326" t="s">
        <v>978</v>
      </c>
      <c r="B101" s="320">
        <v>4.5108949999999997</v>
      </c>
      <c r="C101" s="321">
        <v>0.10620820634594612</v>
      </c>
    </row>
    <row r="102" spans="1:3">
      <c r="A102" s="326" t="s">
        <v>914</v>
      </c>
      <c r="B102" s="320">
        <v>4.4230925000000001</v>
      </c>
      <c r="C102" s="321">
        <v>0.10414091237486282</v>
      </c>
    </row>
    <row r="103" spans="1:3">
      <c r="A103" s="326" t="s">
        <v>1020</v>
      </c>
      <c r="B103" s="320">
        <v>4.3267600000000002</v>
      </c>
      <c r="C103" s="321">
        <v>0.10187278109762828</v>
      </c>
    </row>
    <row r="104" spans="1:3">
      <c r="A104" s="326" t="s">
        <v>989</v>
      </c>
      <c r="B104" s="320">
        <v>4.2427349999999997</v>
      </c>
      <c r="C104" s="321">
        <v>9.9894427680353393E-2</v>
      </c>
    </row>
    <row r="105" spans="1:3" ht="25.5">
      <c r="A105" s="326" t="s">
        <v>949</v>
      </c>
      <c r="B105" s="320">
        <v>4.229285</v>
      </c>
      <c r="C105" s="321">
        <v>9.9577749864675366E-2</v>
      </c>
    </row>
    <row r="106" spans="1:3">
      <c r="A106" s="326" t="s">
        <v>1370</v>
      </c>
      <c r="B106" s="320">
        <v>4.1539975</v>
      </c>
      <c r="C106" s="321">
        <v>9.7805119303496169E-2</v>
      </c>
    </row>
    <row r="107" spans="1:3">
      <c r="A107" s="326" t="s">
        <v>1002</v>
      </c>
      <c r="B107" s="320">
        <v>4.1509625000000003</v>
      </c>
      <c r="C107" s="321">
        <v>9.7733660777802295E-2</v>
      </c>
    </row>
    <row r="108" spans="1:3">
      <c r="A108" s="326" t="s">
        <v>921</v>
      </c>
      <c r="B108" s="320">
        <v>3.7722775</v>
      </c>
      <c r="C108" s="321">
        <v>8.8817590991182416E-2</v>
      </c>
    </row>
    <row r="109" spans="1:3" ht="25.5">
      <c r="A109" s="326" t="s">
        <v>941</v>
      </c>
      <c r="B109" s="320">
        <v>3.6711499999999999</v>
      </c>
      <c r="C109" s="321">
        <v>8.6436562306797235E-2</v>
      </c>
    </row>
    <row r="110" spans="1:3">
      <c r="A110" s="326" t="s">
        <v>1024</v>
      </c>
      <c r="B110" s="320">
        <v>3.6300024999999998</v>
      </c>
      <c r="C110" s="321">
        <v>8.5467751866603034E-2</v>
      </c>
    </row>
    <row r="111" spans="1:3">
      <c r="A111" s="328" t="s">
        <v>976</v>
      </c>
      <c r="B111" s="320">
        <v>3.6082475000000001</v>
      </c>
      <c r="C111" s="321">
        <v>8.4955534329050952E-2</v>
      </c>
    </row>
    <row r="112" spans="1:3">
      <c r="A112" s="326" t="s">
        <v>987</v>
      </c>
      <c r="B112" s="320">
        <v>3.5863974999999999</v>
      </c>
      <c r="C112" s="321">
        <v>8.4441080033692953E-2</v>
      </c>
    </row>
    <row r="113" spans="1:3">
      <c r="A113" s="325" t="s">
        <v>1609</v>
      </c>
      <c r="B113" s="320">
        <v>3.5829475</v>
      </c>
      <c r="C113" s="321">
        <v>8.4359850408110101E-2</v>
      </c>
    </row>
    <row r="114" spans="1:3">
      <c r="A114" s="325" t="s">
        <v>1629</v>
      </c>
      <c r="B114" s="320">
        <v>3.5677500000000002</v>
      </c>
      <c r="C114" s="321">
        <v>8.4002028021212941E-2</v>
      </c>
    </row>
    <row r="115" spans="1:3" ht="25.5">
      <c r="A115" s="326" t="s">
        <v>852</v>
      </c>
      <c r="B115" s="320">
        <v>3.4281250000000001</v>
      </c>
      <c r="C115" s="321">
        <v>8.0714582667008788E-2</v>
      </c>
    </row>
    <row r="116" spans="1:3">
      <c r="A116" s="430" t="s">
        <v>966</v>
      </c>
      <c r="B116" s="320">
        <v>3.3615575</v>
      </c>
      <c r="C116" s="321">
        <v>7.914726292759261E-2</v>
      </c>
    </row>
    <row r="117" spans="1:3">
      <c r="A117" s="430" t="s">
        <v>1292</v>
      </c>
      <c r="B117" s="320">
        <v>3.3526750000000001</v>
      </c>
      <c r="C117" s="321">
        <v>7.8938126072740547E-2</v>
      </c>
    </row>
    <row r="118" spans="1:3">
      <c r="A118" s="430" t="s">
        <v>1302</v>
      </c>
      <c r="B118" s="320">
        <v>3.3464</v>
      </c>
      <c r="C118" s="321">
        <v>7.8790382333455811E-2</v>
      </c>
    </row>
    <row r="119" spans="1:3">
      <c r="A119" s="430" t="s">
        <v>920</v>
      </c>
      <c r="B119" s="320">
        <v>3.2612450000000002</v>
      </c>
      <c r="C119" s="321">
        <v>7.678542327070019E-2</v>
      </c>
    </row>
    <row r="120" spans="1:3" ht="25.5">
      <c r="A120" s="326" t="s">
        <v>1043</v>
      </c>
      <c r="B120" s="320">
        <v>3.2339725000000001</v>
      </c>
      <c r="C120" s="321">
        <v>7.6143297194263063E-2</v>
      </c>
    </row>
    <row r="121" spans="1:3">
      <c r="A121" s="325" t="s">
        <v>1006</v>
      </c>
      <c r="B121" s="320">
        <v>3.1856624999999998</v>
      </c>
      <c r="C121" s="321">
        <v>7.5005846987913183E-2</v>
      </c>
    </row>
    <row r="122" spans="1:3" ht="25.5">
      <c r="A122" s="326" t="s">
        <v>1068</v>
      </c>
      <c r="B122" s="320">
        <v>3.165025</v>
      </c>
      <c r="C122" s="321">
        <v>7.4519940785604227E-2</v>
      </c>
    </row>
    <row r="123" spans="1:3" ht="38.25">
      <c r="A123" s="326" t="s">
        <v>1022</v>
      </c>
      <c r="B123" s="320">
        <v>3.1495625</v>
      </c>
      <c r="C123" s="321">
        <v>7.4155879021669521E-2</v>
      </c>
    </row>
    <row r="124" spans="1:3" ht="25.5">
      <c r="A124" s="326" t="s">
        <v>902</v>
      </c>
      <c r="B124" s="320">
        <v>3.1354500000000001</v>
      </c>
      <c r="C124" s="321">
        <v>7.3823602763397694E-2</v>
      </c>
    </row>
    <row r="125" spans="1:3">
      <c r="A125" s="326" t="s">
        <v>939</v>
      </c>
      <c r="B125" s="320">
        <v>3.0712999999999999</v>
      </c>
      <c r="C125" s="321">
        <v>7.231320262393702E-2</v>
      </c>
    </row>
    <row r="126" spans="1:3">
      <c r="A126" s="326" t="s">
        <v>936</v>
      </c>
      <c r="B126" s="320">
        <v>3.0423225</v>
      </c>
      <c r="C126" s="321">
        <v>7.1630932631088662E-2</v>
      </c>
    </row>
    <row r="127" spans="1:3" ht="25.5">
      <c r="A127" s="326" t="s">
        <v>1312</v>
      </c>
      <c r="B127" s="320">
        <v>2.9884624999999998</v>
      </c>
      <c r="C127" s="321">
        <v>7.0362808679235944E-2</v>
      </c>
    </row>
    <row r="128" spans="1:3" ht="25.5">
      <c r="A128" s="326" t="s">
        <v>1306</v>
      </c>
      <c r="B128" s="320">
        <v>2.9789724999999998</v>
      </c>
      <c r="C128" s="321">
        <v>7.0139368346835609E-2</v>
      </c>
    </row>
    <row r="129" spans="1:3" ht="25.5">
      <c r="A129" s="326" t="s">
        <v>1023</v>
      </c>
      <c r="B129" s="320">
        <v>2.9086750000000001</v>
      </c>
      <c r="C129" s="321">
        <v>6.8484226432513923E-2</v>
      </c>
    </row>
    <row r="130" spans="1:3" ht="25.5">
      <c r="A130" s="326" t="s">
        <v>1641</v>
      </c>
      <c r="B130" s="320">
        <v>2.8362750000000001</v>
      </c>
      <c r="C130" s="321">
        <v>6.6779581536224708E-2</v>
      </c>
    </row>
    <row r="131" spans="1:3" ht="25.5">
      <c r="A131" s="326" t="s">
        <v>1764</v>
      </c>
      <c r="B131" s="320">
        <v>2.7966224999999998</v>
      </c>
      <c r="C131" s="321">
        <v>6.5845970600449735E-2</v>
      </c>
    </row>
    <row r="132" spans="1:3">
      <c r="A132" s="326" t="s">
        <v>50</v>
      </c>
      <c r="B132" s="320">
        <v>2.6544099999999999</v>
      </c>
      <c r="C132" s="321">
        <v>6.2497603027058458E-2</v>
      </c>
    </row>
    <row r="133" spans="1:3">
      <c r="A133" s="326" t="s">
        <v>943</v>
      </c>
      <c r="B133" s="320">
        <v>2.4862299999999999</v>
      </c>
      <c r="C133" s="321">
        <v>5.8537835366037488E-2</v>
      </c>
    </row>
    <row r="134" spans="1:3" ht="25.5">
      <c r="A134" s="326" t="s">
        <v>973</v>
      </c>
      <c r="B134" s="320">
        <v>2.3929174999999998</v>
      </c>
      <c r="C134" s="321">
        <v>5.6340809442211696E-2</v>
      </c>
    </row>
    <row r="135" spans="1:3" ht="25.5">
      <c r="A135" s="326" t="s">
        <v>1623</v>
      </c>
      <c r="B135" s="320">
        <v>2.2570000000000001</v>
      </c>
      <c r="C135" s="321">
        <v>5.3140656504485344E-2</v>
      </c>
    </row>
    <row r="136" spans="1:3" ht="25.5">
      <c r="A136" s="326" t="s">
        <v>1355</v>
      </c>
      <c r="B136" s="320">
        <v>2.2487474999999999</v>
      </c>
      <c r="C136" s="321">
        <v>5.2946352885609289E-2</v>
      </c>
    </row>
    <row r="137" spans="1:3" ht="25.5">
      <c r="A137" s="326" t="s">
        <v>1313</v>
      </c>
      <c r="B137" s="320">
        <v>2.2318425</v>
      </c>
      <c r="C137" s="321">
        <v>5.2548327720253356E-2</v>
      </c>
    </row>
    <row r="138" spans="1:3">
      <c r="A138" s="326" t="s">
        <v>986</v>
      </c>
      <c r="B138" s="320">
        <v>2.2281525000000002</v>
      </c>
      <c r="C138" s="321">
        <v>5.2461447338108244E-2</v>
      </c>
    </row>
    <row r="139" spans="1:3" ht="25.5">
      <c r="A139" s="326" t="s">
        <v>1305</v>
      </c>
      <c r="B139" s="320">
        <v>2.2230750000000001</v>
      </c>
      <c r="C139" s="321">
        <v>5.2341898519587399E-2</v>
      </c>
    </row>
    <row r="140" spans="1:3" ht="25.5">
      <c r="A140" s="326" t="s">
        <v>1354</v>
      </c>
      <c r="B140" s="320">
        <v>2.1566649999999998</v>
      </c>
      <c r="C140" s="321">
        <v>5.0778287089165208E-2</v>
      </c>
    </row>
    <row r="141" spans="1:3" ht="25.5">
      <c r="A141" s="326" t="s">
        <v>970</v>
      </c>
      <c r="B141" s="320">
        <v>2.1561975000000002</v>
      </c>
      <c r="C141" s="321">
        <v>5.0767279886278271E-2</v>
      </c>
    </row>
    <row r="142" spans="1:3" ht="25.5">
      <c r="A142" s="326" t="s">
        <v>1352</v>
      </c>
      <c r="B142" s="320">
        <v>2.1432475000000002</v>
      </c>
      <c r="C142" s="321">
        <v>5.0462374480104988E-2</v>
      </c>
    </row>
    <row r="143" spans="1:3" ht="25.5">
      <c r="A143" s="326" t="s">
        <v>1318</v>
      </c>
      <c r="B143" s="320">
        <v>1.945335</v>
      </c>
      <c r="C143" s="321">
        <v>4.5802560487883476E-2</v>
      </c>
    </row>
    <row r="144" spans="1:3">
      <c r="A144" s="326" t="s">
        <v>1005</v>
      </c>
      <c r="B144" s="320">
        <v>1.8727875</v>
      </c>
      <c r="C144" s="321">
        <v>4.4094442730790363E-2</v>
      </c>
    </row>
    <row r="145" spans="1:3">
      <c r="A145" s="326" t="s">
        <v>1409</v>
      </c>
      <c r="B145" s="320">
        <v>1.8030600000000001</v>
      </c>
      <c r="C145" s="321">
        <v>4.2452721363304101E-2</v>
      </c>
    </row>
    <row r="146" spans="1:3" ht="25.5">
      <c r="A146" s="326" t="s">
        <v>1388</v>
      </c>
      <c r="B146" s="320">
        <v>1.7291300000000001</v>
      </c>
      <c r="C146" s="321">
        <v>4.0712052893930331E-2</v>
      </c>
    </row>
    <row r="147" spans="1:3" ht="25.5">
      <c r="A147" s="326" t="s">
        <v>1351</v>
      </c>
      <c r="B147" s="320">
        <v>1.7101999999999999</v>
      </c>
      <c r="C147" s="321">
        <v>4.0266349470080127E-2</v>
      </c>
    </row>
    <row r="148" spans="1:3" ht="25.5">
      <c r="A148" s="326" t="s">
        <v>1050</v>
      </c>
      <c r="B148" s="320">
        <v>1.707975</v>
      </c>
      <c r="C148" s="321">
        <v>4.0213962247783945E-2</v>
      </c>
    </row>
    <row r="149" spans="1:3" ht="25.5">
      <c r="A149" s="326" t="s">
        <v>1365</v>
      </c>
      <c r="B149" s="320">
        <v>1.6832075</v>
      </c>
      <c r="C149" s="321">
        <v>3.9630815942965671E-2</v>
      </c>
    </row>
    <row r="150" spans="1:3">
      <c r="A150" s="326" t="s">
        <v>1048</v>
      </c>
      <c r="B150" s="320">
        <v>1.67489</v>
      </c>
      <c r="C150" s="321">
        <v>3.9434981910853997E-2</v>
      </c>
    </row>
    <row r="151" spans="1:3" ht="38.25">
      <c r="A151" s="326" t="s">
        <v>1650</v>
      </c>
      <c r="B151" s="320">
        <v>1.6682349999999999</v>
      </c>
      <c r="C151" s="321">
        <v>3.9278291140345638E-2</v>
      </c>
    </row>
    <row r="152" spans="1:3" ht="25.5">
      <c r="A152" s="326" t="s">
        <v>928</v>
      </c>
      <c r="B152" s="320">
        <v>1.6068499999999999</v>
      </c>
      <c r="C152" s="321">
        <v>3.7832992425446292E-2</v>
      </c>
    </row>
    <row r="153" spans="1:3" ht="25.5">
      <c r="A153" s="326" t="s">
        <v>1648</v>
      </c>
      <c r="B153" s="320">
        <v>1.5800274999999999</v>
      </c>
      <c r="C153" s="321">
        <v>3.7201461517563456E-2</v>
      </c>
    </row>
    <row r="154" spans="1:3" ht="25.5">
      <c r="A154" s="326" t="s">
        <v>1314</v>
      </c>
      <c r="B154" s="320">
        <v>1.5489275</v>
      </c>
      <c r="C154" s="321">
        <v>3.6469217646367402E-2</v>
      </c>
    </row>
    <row r="155" spans="1:3" ht="25.5">
      <c r="A155" s="326" t="s">
        <v>1293</v>
      </c>
      <c r="B155" s="320">
        <v>1.5143</v>
      </c>
      <c r="C155" s="321">
        <v>3.5653919426115267E-2</v>
      </c>
    </row>
    <row r="156" spans="1:3">
      <c r="A156" s="326" t="s">
        <v>948</v>
      </c>
      <c r="B156" s="320">
        <v>1.43953</v>
      </c>
      <c r="C156" s="321">
        <v>3.38934733087735E-2</v>
      </c>
    </row>
    <row r="157" spans="1:3" ht="25.5">
      <c r="A157" s="326" t="s">
        <v>1699</v>
      </c>
      <c r="B157" s="320">
        <v>1.43825</v>
      </c>
      <c r="C157" s="321">
        <v>3.3863335940441316E-2</v>
      </c>
    </row>
    <row r="158" spans="1:3" ht="38.25">
      <c r="A158" s="326" t="s">
        <v>1332</v>
      </c>
      <c r="B158" s="320">
        <v>1.4114424999999999</v>
      </c>
      <c r="C158" s="321">
        <v>3.3232158204843619E-2</v>
      </c>
    </row>
    <row r="159" spans="1:3" ht="25.5">
      <c r="A159" s="326" t="s">
        <v>1319</v>
      </c>
      <c r="B159" s="320">
        <v>1.3988700000000001</v>
      </c>
      <c r="C159" s="321">
        <v>3.2936140967846438E-2</v>
      </c>
    </row>
    <row r="160" spans="1:3" ht="25.5">
      <c r="A160" s="326" t="s">
        <v>942</v>
      </c>
      <c r="B160" s="320">
        <v>1.39195</v>
      </c>
      <c r="C160" s="321">
        <v>3.2773210820300568E-2</v>
      </c>
    </row>
    <row r="161" spans="1:3" ht="25.5">
      <c r="A161" s="326" t="s">
        <v>924</v>
      </c>
      <c r="B161" s="320">
        <v>1.3747499999999999</v>
      </c>
      <c r="C161" s="321">
        <v>3.2368239933336831E-2</v>
      </c>
    </row>
    <row r="162" spans="1:3">
      <c r="A162" s="326" t="s">
        <v>1542</v>
      </c>
      <c r="B162" s="320">
        <v>1.369175</v>
      </c>
      <c r="C162" s="321">
        <v>3.2236977567358764E-2</v>
      </c>
    </row>
    <row r="163" spans="1:3" ht="25.5">
      <c r="A163" s="326" t="s">
        <v>1019</v>
      </c>
      <c r="B163" s="320">
        <v>1.3483324999999999</v>
      </c>
      <c r="C163" s="321">
        <v>3.1746244677152854E-2</v>
      </c>
    </row>
    <row r="164" spans="1:3" ht="25.5">
      <c r="A164" s="326" t="s">
        <v>1025</v>
      </c>
      <c r="B164" s="320">
        <v>1.26309</v>
      </c>
      <c r="C164" s="321">
        <v>2.9739225442733896E-2</v>
      </c>
    </row>
    <row r="165" spans="1:3" ht="25.5">
      <c r="A165" s="326" t="s">
        <v>1385</v>
      </c>
      <c r="B165" s="320">
        <v>1.2518125</v>
      </c>
      <c r="C165" s="321">
        <v>2.9473698746354037E-2</v>
      </c>
    </row>
    <row r="166" spans="1:3">
      <c r="A166" s="326" t="s">
        <v>995</v>
      </c>
      <c r="B166" s="320">
        <v>1.2064675</v>
      </c>
      <c r="C166" s="321">
        <v>2.8406058928367381E-2</v>
      </c>
    </row>
    <row r="167" spans="1:3" ht="25.5">
      <c r="A167" s="326" t="s">
        <v>1367</v>
      </c>
      <c r="B167" s="320">
        <v>1.2061599999999999</v>
      </c>
      <c r="C167" s="321">
        <v>2.839881889652195E-2</v>
      </c>
    </row>
    <row r="168" spans="1:3" ht="25.5">
      <c r="A168" s="326" t="s">
        <v>1701</v>
      </c>
      <c r="B168" s="320">
        <v>1.1601375</v>
      </c>
      <c r="C168" s="321">
        <v>2.7315227463656347E-2</v>
      </c>
    </row>
    <row r="169" spans="1:3" ht="25.5">
      <c r="A169" s="326" t="s">
        <v>1607</v>
      </c>
      <c r="B169" s="320">
        <v>1.158855</v>
      </c>
      <c r="C169" s="321">
        <v>2.7285031233276635E-2</v>
      </c>
    </row>
    <row r="170" spans="1:3" ht="25.5">
      <c r="A170" s="326" t="s">
        <v>1353</v>
      </c>
      <c r="B170" s="320">
        <v>1.1461275</v>
      </c>
      <c r="C170" s="321">
        <v>2.6985364549332976E-2</v>
      </c>
    </row>
    <row r="171" spans="1:3" ht="25.5">
      <c r="A171" s="326" t="s">
        <v>1625</v>
      </c>
      <c r="B171" s="320">
        <v>1.131445</v>
      </c>
      <c r="C171" s="321">
        <v>2.6639667744225708E-2</v>
      </c>
    </row>
    <row r="172" spans="1:3">
      <c r="A172" s="326" t="s">
        <v>1012</v>
      </c>
      <c r="B172" s="320">
        <v>1.1143425</v>
      </c>
      <c r="C172" s="321">
        <v>2.62369924771154E-2</v>
      </c>
    </row>
    <row r="173" spans="1:3" ht="25.5">
      <c r="A173" s="326" t="s">
        <v>938</v>
      </c>
      <c r="B173" s="320">
        <v>1.1060749999999999</v>
      </c>
      <c r="C173" s="321">
        <v>2.6042335685954199E-2</v>
      </c>
    </row>
    <row r="174" spans="1:3">
      <c r="A174" s="326" t="s">
        <v>1047</v>
      </c>
      <c r="B174" s="320">
        <v>1.1016174999999999</v>
      </c>
      <c r="C174" s="321">
        <v>2.5937384655219262E-2</v>
      </c>
    </row>
    <row r="175" spans="1:3" ht="25.5">
      <c r="A175" s="326" t="s">
        <v>1697</v>
      </c>
      <c r="B175" s="320">
        <v>1.0744075</v>
      </c>
      <c r="C175" s="321">
        <v>2.5296730129970239E-2</v>
      </c>
    </row>
    <row r="176" spans="1:3" ht="25.5">
      <c r="A176" s="326" t="s">
        <v>1368</v>
      </c>
      <c r="B176" s="320">
        <v>1.0325500000000001</v>
      </c>
      <c r="C176" s="321">
        <v>2.4311202868279286E-2</v>
      </c>
    </row>
    <row r="177" spans="1:3" ht="25.5">
      <c r="A177" s="326" t="s">
        <v>1336</v>
      </c>
      <c r="B177" s="320">
        <v>0.94210000000000005</v>
      </c>
      <c r="C177" s="321">
        <v>2.2181573988868254E-2</v>
      </c>
    </row>
    <row r="178" spans="1:3" ht="25.5">
      <c r="A178" s="326" t="s">
        <v>1748</v>
      </c>
      <c r="B178" s="320">
        <v>0.91952500000000004</v>
      </c>
      <c r="C178" s="321">
        <v>2.1650049699728353E-2</v>
      </c>
    </row>
    <row r="179" spans="1:3" ht="25.5">
      <c r="A179" s="326" t="s">
        <v>1331</v>
      </c>
      <c r="B179" s="320">
        <v>0.88651500000000005</v>
      </c>
      <c r="C179" s="321">
        <v>2.0872835224224118E-2</v>
      </c>
    </row>
    <row r="180" spans="1:3" ht="25.5">
      <c r="A180" s="326" t="s">
        <v>1632</v>
      </c>
      <c r="B180" s="320">
        <v>0.881525</v>
      </c>
      <c r="C180" s="321">
        <v>2.0755346577366614E-2</v>
      </c>
    </row>
    <row r="181" spans="1:3" ht="25.5">
      <c r="A181" s="326" t="s">
        <v>1062</v>
      </c>
      <c r="B181" s="320">
        <v>0.88129250000000003</v>
      </c>
      <c r="C181" s="321">
        <v>2.0749872406946902E-2</v>
      </c>
    </row>
    <row r="182" spans="1:3">
      <c r="A182" s="326" t="s">
        <v>1001</v>
      </c>
      <c r="B182" s="320">
        <v>0.85768500000000003</v>
      </c>
      <c r="C182" s="321">
        <v>2.0194038092179671E-2</v>
      </c>
    </row>
    <row r="183" spans="1:3" ht="25.5">
      <c r="A183" s="326" t="s">
        <v>1606</v>
      </c>
      <c r="B183" s="320">
        <v>0.85719500000000004</v>
      </c>
      <c r="C183" s="321">
        <v>2.0182501130865008E-2</v>
      </c>
    </row>
    <row r="184" spans="1:3" ht="25.5">
      <c r="A184" s="326" t="s">
        <v>877</v>
      </c>
      <c r="B184" s="320">
        <v>0.84360000000000002</v>
      </c>
      <c r="C184" s="321">
        <v>1.9862409316430588E-2</v>
      </c>
    </row>
    <row r="185" spans="1:3" ht="38.25">
      <c r="A185" s="326" t="s">
        <v>1369</v>
      </c>
      <c r="B185" s="320">
        <v>0.83638250000000003</v>
      </c>
      <c r="C185" s="321">
        <v>1.9692474585229384E-2</v>
      </c>
    </row>
    <row r="186" spans="1:3" ht="25.5">
      <c r="A186" s="326" t="s">
        <v>1362</v>
      </c>
      <c r="B186" s="320">
        <v>0.82164749999999998</v>
      </c>
      <c r="C186" s="321">
        <v>1.9345541677124111E-2</v>
      </c>
    </row>
    <row r="187" spans="1:3">
      <c r="A187" s="326" t="s">
        <v>1026</v>
      </c>
      <c r="B187" s="320">
        <v>0.80146249999999997</v>
      </c>
      <c r="C187" s="321">
        <v>1.8870289505416964E-2</v>
      </c>
    </row>
    <row r="188" spans="1:3">
      <c r="A188" s="326" t="s">
        <v>1014</v>
      </c>
      <c r="B188" s="320">
        <v>0.80098000000000003</v>
      </c>
      <c r="C188" s="321">
        <v>1.885892913024487E-2</v>
      </c>
    </row>
    <row r="189" spans="1:3" ht="25.5">
      <c r="A189" s="326" t="s">
        <v>1366</v>
      </c>
      <c r="B189" s="320">
        <v>0.78809499999999999</v>
      </c>
      <c r="C189" s="321">
        <v>1.8555554137307213E-2</v>
      </c>
    </row>
    <row r="190" spans="1:3" ht="38.25">
      <c r="A190" s="326" t="s">
        <v>937</v>
      </c>
      <c r="B190" s="320">
        <v>0.78748750000000001</v>
      </c>
      <c r="C190" s="321">
        <v>1.854125065975893E-2</v>
      </c>
    </row>
    <row r="191" spans="1:3" ht="25.5">
      <c r="A191" s="326" t="s">
        <v>1051</v>
      </c>
      <c r="B191" s="320">
        <v>0.72597999999999996</v>
      </c>
      <c r="C191" s="321">
        <v>1.7093067704530913E-2</v>
      </c>
    </row>
    <row r="192" spans="1:3" ht="25.5">
      <c r="A192" s="326" t="s">
        <v>951</v>
      </c>
      <c r="B192" s="320">
        <v>0.71802250000000001</v>
      </c>
      <c r="C192" s="321">
        <v>1.6905709807262664E-2</v>
      </c>
    </row>
    <row r="193" spans="1:3" ht="25.5">
      <c r="A193" s="326" t="s">
        <v>930</v>
      </c>
      <c r="B193" s="320">
        <v>0.70172500000000004</v>
      </c>
      <c r="C193" s="321">
        <v>1.6521988119455024E-2</v>
      </c>
    </row>
    <row r="194" spans="1:3" ht="38.25">
      <c r="A194" s="326" t="s">
        <v>1674</v>
      </c>
      <c r="B194" s="320">
        <v>0.69993749999999999</v>
      </c>
      <c r="C194" s="321">
        <v>1.6479901755475503E-2</v>
      </c>
    </row>
    <row r="195" spans="1:3" ht="25.5">
      <c r="A195" s="326" t="s">
        <v>1384</v>
      </c>
      <c r="B195" s="320">
        <v>0.69085750000000001</v>
      </c>
      <c r="C195" s="321">
        <v>1.6266114798869066E-2</v>
      </c>
    </row>
    <row r="196" spans="1:3" ht="25.5">
      <c r="A196" s="326" t="s">
        <v>1317</v>
      </c>
      <c r="B196" s="320">
        <v>0.67858750000000001</v>
      </c>
      <c r="C196" s="321">
        <v>1.5977219869622264E-2</v>
      </c>
    </row>
    <row r="197" spans="1:3" ht="25.5">
      <c r="A197" s="326" t="s">
        <v>1045</v>
      </c>
      <c r="B197" s="320">
        <v>0.66298999999999997</v>
      </c>
      <c r="C197" s="321">
        <v>1.5609979555121284E-2</v>
      </c>
    </row>
    <row r="198" spans="1:3" ht="25.5">
      <c r="A198" s="326" t="s">
        <v>1715</v>
      </c>
      <c r="B198" s="320">
        <v>0.63912500000000005</v>
      </c>
      <c r="C198" s="321">
        <v>1.5048082449459104E-2</v>
      </c>
    </row>
    <row r="199" spans="1:3" ht="25.5">
      <c r="A199" s="326" t="s">
        <v>1703</v>
      </c>
      <c r="B199" s="320">
        <v>0.63687499999999997</v>
      </c>
      <c r="C199" s="321">
        <v>1.4995106606687686E-2</v>
      </c>
    </row>
    <row r="200" spans="1:3">
      <c r="A200" s="326" t="s">
        <v>1032</v>
      </c>
      <c r="B200" s="320">
        <v>0.61892499999999995</v>
      </c>
      <c r="C200" s="321">
        <v>1.4572477105466809E-2</v>
      </c>
    </row>
    <row r="201" spans="1:3">
      <c r="A201" s="326" t="s">
        <v>1008</v>
      </c>
      <c r="B201" s="320">
        <v>0.60566500000000001</v>
      </c>
      <c r="C201" s="321">
        <v>1.4260272805400584E-2</v>
      </c>
    </row>
    <row r="202" spans="1:3" ht="51">
      <c r="A202" s="326" t="s">
        <v>1315</v>
      </c>
      <c r="B202" s="320">
        <v>0.58294250000000003</v>
      </c>
      <c r="C202" s="321">
        <v>1.3725275655456781E-2</v>
      </c>
    </row>
    <row r="203" spans="1:3" ht="25.5">
      <c r="A203" s="326" t="s">
        <v>1686</v>
      </c>
      <c r="B203" s="320">
        <v>0.57396999999999998</v>
      </c>
      <c r="C203" s="321">
        <v>1.3514019766893865E-2</v>
      </c>
    </row>
    <row r="204" spans="1:3" ht="25.5">
      <c r="A204" s="326" t="s">
        <v>1295</v>
      </c>
      <c r="B204" s="320">
        <v>0.54192750000000001</v>
      </c>
      <c r="C204" s="321">
        <v>1.2759584903781341E-2</v>
      </c>
    </row>
    <row r="205" spans="1:3">
      <c r="A205" s="326" t="s">
        <v>905</v>
      </c>
      <c r="B205" s="320">
        <v>0.5323</v>
      </c>
      <c r="C205" s="321">
        <v>1.2532907158767191E-2</v>
      </c>
    </row>
    <row r="206" spans="1:3">
      <c r="A206" s="326" t="s">
        <v>969</v>
      </c>
      <c r="B206" s="320">
        <v>0.53049999999999997</v>
      </c>
      <c r="C206" s="321">
        <v>1.2490526484550056E-2</v>
      </c>
    </row>
    <row r="207" spans="1:3">
      <c r="A207" s="326" t="s">
        <v>1034</v>
      </c>
      <c r="B207" s="320">
        <v>0.53012499999999996</v>
      </c>
      <c r="C207" s="321">
        <v>1.2481697177421484E-2</v>
      </c>
    </row>
    <row r="208" spans="1:3" ht="25.5">
      <c r="A208" s="326" t="s">
        <v>1673</v>
      </c>
      <c r="B208" s="320">
        <v>0.48638999999999999</v>
      </c>
      <c r="C208" s="321">
        <v>1.1451964518040154E-2</v>
      </c>
    </row>
    <row r="209" spans="1:3" ht="25.5">
      <c r="A209" s="326" t="s">
        <v>959</v>
      </c>
      <c r="B209" s="320">
        <v>0.43275000000000002</v>
      </c>
      <c r="C209" s="321">
        <v>1.0189020426369533E-2</v>
      </c>
    </row>
    <row r="210" spans="1:3" ht="25.5">
      <c r="A210" s="326" t="s">
        <v>944</v>
      </c>
      <c r="B210" s="320">
        <v>0.41504999999999997</v>
      </c>
      <c r="C210" s="321">
        <v>9.7722771299010372E-3</v>
      </c>
    </row>
    <row r="211" spans="1:3">
      <c r="A211" s="326" t="s">
        <v>1335</v>
      </c>
      <c r="B211" s="320">
        <v>0.40894999999999998</v>
      </c>
      <c r="C211" s="321">
        <v>9.6286537339429698E-3</v>
      </c>
    </row>
    <row r="212" spans="1:3" ht="25.5">
      <c r="A212" s="326" t="s">
        <v>1695</v>
      </c>
      <c r="B212" s="320">
        <v>0.371305</v>
      </c>
      <c r="C212" s="321">
        <v>8.7423090223296106E-3</v>
      </c>
    </row>
    <row r="213" spans="1:3" ht="25.5">
      <c r="A213" s="326" t="s">
        <v>957</v>
      </c>
      <c r="B213" s="320">
        <v>0.34150000000000003</v>
      </c>
      <c r="C213" s="321">
        <v>8.0405556917508853E-3</v>
      </c>
    </row>
    <row r="214" spans="1:3">
      <c r="A214" s="326" t="s">
        <v>1413</v>
      </c>
      <c r="B214" s="320">
        <v>0.33724999999999999</v>
      </c>
      <c r="C214" s="321">
        <v>7.9404902109604259E-3</v>
      </c>
    </row>
    <row r="215" spans="1:3">
      <c r="A215" s="326" t="s">
        <v>1013</v>
      </c>
      <c r="B215" s="320">
        <v>0.33557999999999999</v>
      </c>
      <c r="C215" s="321">
        <v>7.9011703632145287E-3</v>
      </c>
    </row>
    <row r="216" spans="1:3">
      <c r="A216" s="326" t="s">
        <v>1031</v>
      </c>
      <c r="B216" s="320">
        <v>0.32950000000000002</v>
      </c>
      <c r="C216" s="321">
        <v>7.7580178636366525E-3</v>
      </c>
    </row>
    <row r="217" spans="1:3" ht="25.5">
      <c r="A217" s="326" t="s">
        <v>1337</v>
      </c>
      <c r="B217" s="320">
        <v>0.32697500000000002</v>
      </c>
      <c r="C217" s="321">
        <v>7.6985671956376154E-3</v>
      </c>
    </row>
    <row r="218" spans="1:3" ht="38.25">
      <c r="A218" s="326" t="s">
        <v>1383</v>
      </c>
      <c r="B218" s="320">
        <v>0.30687500000000001</v>
      </c>
      <c r="C218" s="321">
        <v>7.2253163335462747E-3</v>
      </c>
    </row>
    <row r="219" spans="1:3" ht="25.5">
      <c r="A219" s="326" t="s">
        <v>1027</v>
      </c>
      <c r="B219" s="320">
        <v>0.28828749999999997</v>
      </c>
      <c r="C219" s="321">
        <v>6.7876770102068308E-3</v>
      </c>
    </row>
    <row r="220" spans="1:3">
      <c r="A220" s="326" t="s">
        <v>1011</v>
      </c>
      <c r="B220" s="320">
        <v>0.24912500000000001</v>
      </c>
      <c r="C220" s="321">
        <v>5.8656030357465277E-3</v>
      </c>
    </row>
    <row r="221" spans="1:3" ht="25.5">
      <c r="A221" s="326" t="s">
        <v>1371</v>
      </c>
      <c r="B221" s="320">
        <v>0.24762500000000001</v>
      </c>
      <c r="C221" s="321">
        <v>5.8302858072322482E-3</v>
      </c>
    </row>
    <row r="222" spans="1:3" ht="25.5">
      <c r="A222" s="326" t="s">
        <v>1621</v>
      </c>
      <c r="B222" s="320">
        <v>0.18529999999999999</v>
      </c>
      <c r="C222" s="324">
        <v>4.3628549624639499E-3</v>
      </c>
    </row>
    <row r="223" spans="1:3" ht="25.5">
      <c r="A223" s="326" t="s">
        <v>1035</v>
      </c>
      <c r="B223" s="320">
        <v>0.17866000000000001</v>
      </c>
      <c r="C223" s="324">
        <v>4.2065173642407408E-3</v>
      </c>
    </row>
    <row r="224" spans="1:3" ht="25.5">
      <c r="A224" s="326" t="s">
        <v>1702</v>
      </c>
      <c r="B224" s="320">
        <v>0.16919999999999999</v>
      </c>
      <c r="C224" s="324">
        <v>3.9837833764106868E-3</v>
      </c>
    </row>
    <row r="225" spans="1:3" ht="25.5">
      <c r="A225" s="326" t="s">
        <v>1049</v>
      </c>
      <c r="B225" s="320">
        <v>0.15415000000000001</v>
      </c>
      <c r="C225" s="324">
        <v>3.6294338503174194E-3</v>
      </c>
    </row>
    <row r="226" spans="1:3" ht="25.5">
      <c r="A226" s="326" t="s">
        <v>1714</v>
      </c>
      <c r="B226" s="320">
        <v>0.150815</v>
      </c>
      <c r="C226" s="324">
        <v>3.5509118789206723E-3</v>
      </c>
    </row>
    <row r="227" spans="1:3" ht="25.5">
      <c r="A227" s="326" t="s">
        <v>1321</v>
      </c>
      <c r="B227" s="320">
        <v>0.14677499999999999</v>
      </c>
      <c r="C227" s="324">
        <v>3.4557908101222135E-3</v>
      </c>
    </row>
    <row r="228" spans="1:3" ht="25.5">
      <c r="A228" s="326" t="s">
        <v>1033</v>
      </c>
      <c r="B228" s="320">
        <v>0.11645</v>
      </c>
      <c r="C228" s="324">
        <v>2.7417941736585373E-3</v>
      </c>
    </row>
    <row r="229" spans="1:3" ht="25.5">
      <c r="A229" s="326" t="s">
        <v>1036</v>
      </c>
      <c r="B229" s="320">
        <v>0.112</v>
      </c>
      <c r="C229" s="324">
        <v>2.6370197290661759E-3</v>
      </c>
    </row>
    <row r="230" spans="1:3" ht="38.25">
      <c r="A230" s="326" t="s">
        <v>1676</v>
      </c>
      <c r="B230" s="320">
        <v>0.108765</v>
      </c>
      <c r="C230" s="324">
        <v>2.5608522395703806E-3</v>
      </c>
    </row>
    <row r="231" spans="1:3">
      <c r="A231" s="326" t="s">
        <v>1046</v>
      </c>
      <c r="B231" s="320">
        <v>8.9700000000000002E-2</v>
      </c>
      <c r="C231" s="324">
        <v>2.1119702651538927E-3</v>
      </c>
    </row>
    <row r="232" spans="1:3">
      <c r="A232" s="326" t="s">
        <v>1649</v>
      </c>
      <c r="B232" s="320">
        <v>8.9599999999999999E-2</v>
      </c>
      <c r="C232" s="324">
        <v>2.1096157832529408E-3</v>
      </c>
    </row>
    <row r="233" spans="1:3" ht="25.5">
      <c r="A233" s="326" t="s">
        <v>964</v>
      </c>
      <c r="B233" s="320">
        <v>7.6475000000000001E-2</v>
      </c>
      <c r="C233" s="324">
        <v>1.8005900337529981E-3</v>
      </c>
    </row>
    <row r="234" spans="1:3" ht="38.25">
      <c r="A234" s="326" t="s">
        <v>1646</v>
      </c>
      <c r="B234" s="320">
        <v>7.3142499999999999E-2</v>
      </c>
      <c r="C234" s="324">
        <v>1.7221269244037747E-3</v>
      </c>
    </row>
    <row r="235" spans="1:3" ht="38.25">
      <c r="A235" s="326" t="s">
        <v>1677</v>
      </c>
      <c r="B235" s="320">
        <v>6.7635000000000001E-2</v>
      </c>
      <c r="C235" s="324">
        <v>1.5924538337088465E-3</v>
      </c>
    </row>
    <row r="236" spans="1:3" ht="38.25">
      <c r="A236" s="326" t="s">
        <v>853</v>
      </c>
      <c r="B236" s="320">
        <v>4.0750000000000001E-2</v>
      </c>
      <c r="C236" s="324">
        <v>9.5945137463791666E-4</v>
      </c>
    </row>
    <row r="237" spans="1:3">
      <c r="A237" s="326" t="s">
        <v>934</v>
      </c>
      <c r="B237" s="320">
        <v>3.8249999999999999E-2</v>
      </c>
      <c r="C237" s="324">
        <v>9.0058932711411816E-4</v>
      </c>
    </row>
    <row r="238" spans="1:3" ht="25.5">
      <c r="A238" s="326" t="s">
        <v>1563</v>
      </c>
      <c r="B238" s="320">
        <v>3.3974999999999998E-2</v>
      </c>
      <c r="C238" s="324">
        <v>7.9993522584842253E-4</v>
      </c>
    </row>
    <row r="239" spans="1:3" ht="25.5">
      <c r="A239" s="326" t="s">
        <v>954</v>
      </c>
      <c r="B239" s="320">
        <v>2.1000000000000001E-2</v>
      </c>
      <c r="C239" s="329">
        <v>4.9444119919990796E-4</v>
      </c>
    </row>
    <row r="240" spans="1:3" ht="25.5">
      <c r="A240" s="326" t="s">
        <v>1324</v>
      </c>
      <c r="B240" s="320">
        <v>2.0049999999999998E-2</v>
      </c>
      <c r="C240" s="329">
        <v>4.7207362114086448E-4</v>
      </c>
    </row>
    <row r="241" spans="1:3" ht="51">
      <c r="A241" s="326" t="s">
        <v>1322</v>
      </c>
      <c r="B241" s="320">
        <v>1.66E-2</v>
      </c>
      <c r="C241" s="329">
        <v>3.9084399555802251E-4</v>
      </c>
    </row>
    <row r="242" spans="1:3" ht="25.5">
      <c r="A242" s="326" t="s">
        <v>1767</v>
      </c>
      <c r="B242" s="320">
        <v>1.38E-2</v>
      </c>
      <c r="C242" s="329">
        <v>3.2491850233136812E-4</v>
      </c>
    </row>
    <row r="243" spans="1:3" ht="25.5">
      <c r="A243" s="326" t="s">
        <v>1044</v>
      </c>
      <c r="B243" s="320">
        <v>1.32E-2</v>
      </c>
      <c r="C243" s="329">
        <v>3.1079161092565646E-4</v>
      </c>
    </row>
    <row r="244" spans="1:3">
      <c r="A244" s="326" t="s">
        <v>1356</v>
      </c>
      <c r="B244" s="320">
        <v>8.0999999999999996E-3</v>
      </c>
      <c r="C244" s="329">
        <v>1.9071303397710736E-4</v>
      </c>
    </row>
    <row r="245" spans="1:3" ht="51">
      <c r="A245" s="326" t="s">
        <v>1323</v>
      </c>
      <c r="B245" s="431">
        <v>2.7499999999999998E-3</v>
      </c>
      <c r="C245" s="329">
        <v>6.474825227617842E-5</v>
      </c>
    </row>
    <row r="246" spans="1:3">
      <c r="A246" s="326" t="s">
        <v>1486</v>
      </c>
      <c r="B246" s="431">
        <v>2.575E-3</v>
      </c>
      <c r="C246" s="329">
        <v>6.0627908949512527E-5</v>
      </c>
    </row>
    <row r="247" spans="1:3">
      <c r="A247" s="326" t="s">
        <v>1486</v>
      </c>
      <c r="B247" s="431">
        <v>2.575E-3</v>
      </c>
      <c r="C247" s="329">
        <v>6.0627908949512527E-5</v>
      </c>
    </row>
    <row r="248" spans="1:3" ht="25.5">
      <c r="A248" s="326" t="s">
        <v>1041</v>
      </c>
      <c r="B248" s="431">
        <v>2.2499999999999998E-3</v>
      </c>
      <c r="C248" s="329">
        <v>5.2975842771418713E-5</v>
      </c>
    </row>
    <row r="249" spans="1:3">
      <c r="A249" s="326" t="s">
        <v>1772</v>
      </c>
      <c r="B249" s="431">
        <v>1.2750000000000001E-3</v>
      </c>
      <c r="C249" s="440">
        <v>3.0019644237137272E-5</v>
      </c>
    </row>
    <row r="250" spans="1:3" ht="20.25" customHeight="1">
      <c r="A250" s="392" t="s">
        <v>117</v>
      </c>
      <c r="B250" s="393">
        <v>4247.218887500002</v>
      </c>
      <c r="C250" s="394">
        <v>100</v>
      </c>
    </row>
    <row r="251" spans="1:3" ht="25.5">
      <c r="A251" s="395" t="s">
        <v>464</v>
      </c>
      <c r="B251" s="393">
        <v>1968.8925225</v>
      </c>
      <c r="C251" s="394">
        <v>46.357218091458655</v>
      </c>
    </row>
    <row r="252" spans="1:3" ht="23.25" customHeight="1">
      <c r="A252" s="531" t="s">
        <v>159</v>
      </c>
      <c r="B252" s="532"/>
      <c r="C252" s="421">
        <v>7.4927824765639001E-2</v>
      </c>
    </row>
  </sheetData>
  <mergeCells count="2">
    <mergeCell ref="A1:C1"/>
    <mergeCell ref="A252:B252"/>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2">
    <tabColor rgb="FF7030A0"/>
  </sheetPr>
  <dimension ref="A1:D77"/>
  <sheetViews>
    <sheetView view="pageBreakPreview" topLeftCell="A58" zoomScaleNormal="80" zoomScaleSheetLayoutView="100" workbookViewId="0">
      <selection activeCell="F25" sqref="F25"/>
    </sheetView>
  </sheetViews>
  <sheetFormatPr defaultRowHeight="14.25"/>
  <cols>
    <col min="1" max="1" width="37.42578125" style="136" customWidth="1"/>
    <col min="2" max="2" width="22.85546875" style="137" customWidth="1"/>
    <col min="3" max="3" width="25.28515625" style="132" customWidth="1"/>
    <col min="4" max="254" width="9.140625" style="132"/>
    <col min="255" max="255" width="38.7109375" style="132" customWidth="1"/>
    <col min="256" max="256" width="23.28515625" style="132" customWidth="1"/>
    <col min="257" max="257" width="28.140625" style="132" customWidth="1"/>
    <col min="258" max="510" width="9.140625" style="132"/>
    <col min="511" max="511" width="38.7109375" style="132" customWidth="1"/>
    <col min="512" max="512" width="23.28515625" style="132" customWidth="1"/>
    <col min="513" max="513" width="28.140625" style="132" customWidth="1"/>
    <col min="514" max="766" width="9.140625" style="132"/>
    <col min="767" max="767" width="38.7109375" style="132" customWidth="1"/>
    <col min="768" max="768" width="23.28515625" style="132" customWidth="1"/>
    <col min="769" max="769" width="28.140625" style="132" customWidth="1"/>
    <col min="770" max="1022" width="9.140625" style="132"/>
    <col min="1023" max="1023" width="38.7109375" style="132" customWidth="1"/>
    <col min="1024" max="1024" width="23.28515625" style="132" customWidth="1"/>
    <col min="1025" max="1025" width="28.140625" style="132" customWidth="1"/>
    <col min="1026" max="1278" width="9.140625" style="132"/>
    <col min="1279" max="1279" width="38.7109375" style="132" customWidth="1"/>
    <col min="1280" max="1280" width="23.28515625" style="132" customWidth="1"/>
    <col min="1281" max="1281" width="28.140625" style="132" customWidth="1"/>
    <col min="1282" max="1534" width="9.140625" style="132"/>
    <col min="1535" max="1535" width="38.7109375" style="132" customWidth="1"/>
    <col min="1536" max="1536" width="23.28515625" style="132" customWidth="1"/>
    <col min="1537" max="1537" width="28.140625" style="132" customWidth="1"/>
    <col min="1538" max="1790" width="9.140625" style="132"/>
    <col min="1791" max="1791" width="38.7109375" style="132" customWidth="1"/>
    <col min="1792" max="1792" width="23.28515625" style="132" customWidth="1"/>
    <col min="1793" max="1793" width="28.140625" style="132" customWidth="1"/>
    <col min="1794" max="2046" width="9.140625" style="132"/>
    <col min="2047" max="2047" width="38.7109375" style="132" customWidth="1"/>
    <col min="2048" max="2048" width="23.28515625" style="132" customWidth="1"/>
    <col min="2049" max="2049" width="28.140625" style="132" customWidth="1"/>
    <col min="2050" max="2302" width="9.140625" style="132"/>
    <col min="2303" max="2303" width="38.7109375" style="132" customWidth="1"/>
    <col min="2304" max="2304" width="23.28515625" style="132" customWidth="1"/>
    <col min="2305" max="2305" width="28.140625" style="132" customWidth="1"/>
    <col min="2306" max="2558" width="9.140625" style="132"/>
    <col min="2559" max="2559" width="38.7109375" style="132" customWidth="1"/>
    <col min="2560" max="2560" width="23.28515625" style="132" customWidth="1"/>
    <col min="2561" max="2561" width="28.140625" style="132" customWidth="1"/>
    <col min="2562" max="2814" width="9.140625" style="132"/>
    <col min="2815" max="2815" width="38.7109375" style="132" customWidth="1"/>
    <col min="2816" max="2816" width="23.28515625" style="132" customWidth="1"/>
    <col min="2817" max="2817" width="28.140625" style="132" customWidth="1"/>
    <col min="2818" max="3070" width="9.140625" style="132"/>
    <col min="3071" max="3071" width="38.7109375" style="132" customWidth="1"/>
    <col min="3072" max="3072" width="23.28515625" style="132" customWidth="1"/>
    <col min="3073" max="3073" width="28.140625" style="132" customWidth="1"/>
    <col min="3074" max="3326" width="9.140625" style="132"/>
    <col min="3327" max="3327" width="38.7109375" style="132" customWidth="1"/>
    <col min="3328" max="3328" width="23.28515625" style="132" customWidth="1"/>
    <col min="3329" max="3329" width="28.140625" style="132" customWidth="1"/>
    <col min="3330" max="3582" width="9.140625" style="132"/>
    <col min="3583" max="3583" width="38.7109375" style="132" customWidth="1"/>
    <col min="3584" max="3584" width="23.28515625" style="132" customWidth="1"/>
    <col min="3585" max="3585" width="28.140625" style="132" customWidth="1"/>
    <col min="3586" max="3838" width="9.140625" style="132"/>
    <col min="3839" max="3839" width="38.7109375" style="132" customWidth="1"/>
    <col min="3840" max="3840" width="23.28515625" style="132" customWidth="1"/>
    <col min="3841" max="3841" width="28.140625" style="132" customWidth="1"/>
    <col min="3842" max="4094" width="9.140625" style="132"/>
    <col min="4095" max="4095" width="38.7109375" style="132" customWidth="1"/>
    <col min="4096" max="4096" width="23.28515625" style="132" customWidth="1"/>
    <col min="4097" max="4097" width="28.140625" style="132" customWidth="1"/>
    <col min="4098" max="4350" width="9.140625" style="132"/>
    <col min="4351" max="4351" width="38.7109375" style="132" customWidth="1"/>
    <col min="4352" max="4352" width="23.28515625" style="132" customWidth="1"/>
    <col min="4353" max="4353" width="28.140625" style="132" customWidth="1"/>
    <col min="4354" max="4606" width="9.140625" style="132"/>
    <col min="4607" max="4607" width="38.7109375" style="132" customWidth="1"/>
    <col min="4608" max="4608" width="23.28515625" style="132" customWidth="1"/>
    <col min="4609" max="4609" width="28.140625" style="132" customWidth="1"/>
    <col min="4610" max="4862" width="9.140625" style="132"/>
    <col min="4863" max="4863" width="38.7109375" style="132" customWidth="1"/>
    <col min="4864" max="4864" width="23.28515625" style="132" customWidth="1"/>
    <col min="4865" max="4865" width="28.140625" style="132" customWidth="1"/>
    <col min="4866" max="5118" width="9.140625" style="132"/>
    <col min="5119" max="5119" width="38.7109375" style="132" customWidth="1"/>
    <col min="5120" max="5120" width="23.28515625" style="132" customWidth="1"/>
    <col min="5121" max="5121" width="28.140625" style="132" customWidth="1"/>
    <col min="5122" max="5374" width="9.140625" style="132"/>
    <col min="5375" max="5375" width="38.7109375" style="132" customWidth="1"/>
    <col min="5376" max="5376" width="23.28515625" style="132" customWidth="1"/>
    <col min="5377" max="5377" width="28.140625" style="132" customWidth="1"/>
    <col min="5378" max="5630" width="9.140625" style="132"/>
    <col min="5631" max="5631" width="38.7109375" style="132" customWidth="1"/>
    <col min="5632" max="5632" width="23.28515625" style="132" customWidth="1"/>
    <col min="5633" max="5633" width="28.140625" style="132" customWidth="1"/>
    <col min="5634" max="5886" width="9.140625" style="132"/>
    <col min="5887" max="5887" width="38.7109375" style="132" customWidth="1"/>
    <col min="5888" max="5888" width="23.28515625" style="132" customWidth="1"/>
    <col min="5889" max="5889" width="28.140625" style="132" customWidth="1"/>
    <col min="5890" max="6142" width="9.140625" style="132"/>
    <col min="6143" max="6143" width="38.7109375" style="132" customWidth="1"/>
    <col min="6144" max="6144" width="23.28515625" style="132" customWidth="1"/>
    <col min="6145" max="6145" width="28.140625" style="132" customWidth="1"/>
    <col min="6146" max="6398" width="9.140625" style="132"/>
    <col min="6399" max="6399" width="38.7109375" style="132" customWidth="1"/>
    <col min="6400" max="6400" width="23.28515625" style="132" customWidth="1"/>
    <col min="6401" max="6401" width="28.140625" style="132" customWidth="1"/>
    <col min="6402" max="6654" width="9.140625" style="132"/>
    <col min="6655" max="6655" width="38.7109375" style="132" customWidth="1"/>
    <col min="6656" max="6656" width="23.28515625" style="132" customWidth="1"/>
    <col min="6657" max="6657" width="28.140625" style="132" customWidth="1"/>
    <col min="6658" max="6910" width="9.140625" style="132"/>
    <col min="6911" max="6911" width="38.7109375" style="132" customWidth="1"/>
    <col min="6912" max="6912" width="23.28515625" style="132" customWidth="1"/>
    <col min="6913" max="6913" width="28.140625" style="132" customWidth="1"/>
    <col min="6914" max="7166" width="9.140625" style="132"/>
    <col min="7167" max="7167" width="38.7109375" style="132" customWidth="1"/>
    <col min="7168" max="7168" width="23.28515625" style="132" customWidth="1"/>
    <col min="7169" max="7169" width="28.140625" style="132" customWidth="1"/>
    <col min="7170" max="7422" width="9.140625" style="132"/>
    <col min="7423" max="7423" width="38.7109375" style="132" customWidth="1"/>
    <col min="7424" max="7424" width="23.28515625" style="132" customWidth="1"/>
    <col min="7425" max="7425" width="28.140625" style="132" customWidth="1"/>
    <col min="7426" max="7678" width="9.140625" style="132"/>
    <col min="7679" max="7679" width="38.7109375" style="132" customWidth="1"/>
    <col min="7680" max="7680" width="23.28515625" style="132" customWidth="1"/>
    <col min="7681" max="7681" width="28.140625" style="132" customWidth="1"/>
    <col min="7682" max="7934" width="9.140625" style="132"/>
    <col min="7935" max="7935" width="38.7109375" style="132" customWidth="1"/>
    <col min="7936" max="7936" width="23.28515625" style="132" customWidth="1"/>
    <col min="7937" max="7937" width="28.140625" style="132" customWidth="1"/>
    <col min="7938" max="8190" width="9.140625" style="132"/>
    <col min="8191" max="8191" width="38.7109375" style="132" customWidth="1"/>
    <col min="8192" max="8192" width="23.28515625" style="132" customWidth="1"/>
    <col min="8193" max="8193" width="28.140625" style="132" customWidth="1"/>
    <col min="8194" max="8446" width="9.140625" style="132"/>
    <col min="8447" max="8447" width="38.7109375" style="132" customWidth="1"/>
    <col min="8448" max="8448" width="23.28515625" style="132" customWidth="1"/>
    <col min="8449" max="8449" width="28.140625" style="132" customWidth="1"/>
    <col min="8450" max="8702" width="9.140625" style="132"/>
    <col min="8703" max="8703" width="38.7109375" style="132" customWidth="1"/>
    <col min="8704" max="8704" width="23.28515625" style="132" customWidth="1"/>
    <col min="8705" max="8705" width="28.140625" style="132" customWidth="1"/>
    <col min="8706" max="8958" width="9.140625" style="132"/>
    <col min="8959" max="8959" width="38.7109375" style="132" customWidth="1"/>
    <col min="8960" max="8960" width="23.28515625" style="132" customWidth="1"/>
    <col min="8961" max="8961" width="28.140625" style="132" customWidth="1"/>
    <col min="8962" max="9214" width="9.140625" style="132"/>
    <col min="9215" max="9215" width="38.7109375" style="132" customWidth="1"/>
    <col min="9216" max="9216" width="23.28515625" style="132" customWidth="1"/>
    <col min="9217" max="9217" width="28.140625" style="132" customWidth="1"/>
    <col min="9218" max="9470" width="9.140625" style="132"/>
    <col min="9471" max="9471" width="38.7109375" style="132" customWidth="1"/>
    <col min="9472" max="9472" width="23.28515625" style="132" customWidth="1"/>
    <col min="9473" max="9473" width="28.140625" style="132" customWidth="1"/>
    <col min="9474" max="9726" width="9.140625" style="132"/>
    <col min="9727" max="9727" width="38.7109375" style="132" customWidth="1"/>
    <col min="9728" max="9728" width="23.28515625" style="132" customWidth="1"/>
    <col min="9729" max="9729" width="28.140625" style="132" customWidth="1"/>
    <col min="9730" max="9982" width="9.140625" style="132"/>
    <col min="9983" max="9983" width="38.7109375" style="132" customWidth="1"/>
    <col min="9984" max="9984" width="23.28515625" style="132" customWidth="1"/>
    <col min="9985" max="9985" width="28.140625" style="132" customWidth="1"/>
    <col min="9986" max="10238" width="9.140625" style="132"/>
    <col min="10239" max="10239" width="38.7109375" style="132" customWidth="1"/>
    <col min="10240" max="10240" width="23.28515625" style="132" customWidth="1"/>
    <col min="10241" max="10241" width="28.140625" style="132" customWidth="1"/>
    <col min="10242" max="10494" width="9.140625" style="132"/>
    <col min="10495" max="10495" width="38.7109375" style="132" customWidth="1"/>
    <col min="10496" max="10496" width="23.28515625" style="132" customWidth="1"/>
    <col min="10497" max="10497" width="28.140625" style="132" customWidth="1"/>
    <col min="10498" max="10750" width="9.140625" style="132"/>
    <col min="10751" max="10751" width="38.7109375" style="132" customWidth="1"/>
    <col min="10752" max="10752" width="23.28515625" style="132" customWidth="1"/>
    <col min="10753" max="10753" width="28.140625" style="132" customWidth="1"/>
    <col min="10754" max="11006" width="9.140625" style="132"/>
    <col min="11007" max="11007" width="38.7109375" style="132" customWidth="1"/>
    <col min="11008" max="11008" width="23.28515625" style="132" customWidth="1"/>
    <col min="11009" max="11009" width="28.140625" style="132" customWidth="1"/>
    <col min="11010" max="11262" width="9.140625" style="132"/>
    <col min="11263" max="11263" width="38.7109375" style="132" customWidth="1"/>
    <col min="11264" max="11264" width="23.28515625" style="132" customWidth="1"/>
    <col min="11265" max="11265" width="28.140625" style="132" customWidth="1"/>
    <col min="11266" max="11518" width="9.140625" style="132"/>
    <col min="11519" max="11519" width="38.7109375" style="132" customWidth="1"/>
    <col min="11520" max="11520" width="23.28515625" style="132" customWidth="1"/>
    <col min="11521" max="11521" width="28.140625" style="132" customWidth="1"/>
    <col min="11522" max="11774" width="9.140625" style="132"/>
    <col min="11775" max="11775" width="38.7109375" style="132" customWidth="1"/>
    <col min="11776" max="11776" width="23.28515625" style="132" customWidth="1"/>
    <col min="11777" max="11777" width="28.140625" style="132" customWidth="1"/>
    <col min="11778" max="12030" width="9.140625" style="132"/>
    <col min="12031" max="12031" width="38.7109375" style="132" customWidth="1"/>
    <col min="12032" max="12032" width="23.28515625" style="132" customWidth="1"/>
    <col min="12033" max="12033" width="28.140625" style="132" customWidth="1"/>
    <col min="12034" max="12286" width="9.140625" style="132"/>
    <col min="12287" max="12287" width="38.7109375" style="132" customWidth="1"/>
    <col min="12288" max="12288" width="23.28515625" style="132" customWidth="1"/>
    <col min="12289" max="12289" width="28.140625" style="132" customWidth="1"/>
    <col min="12290" max="12542" width="9.140625" style="132"/>
    <col min="12543" max="12543" width="38.7109375" style="132" customWidth="1"/>
    <col min="12544" max="12544" width="23.28515625" style="132" customWidth="1"/>
    <col min="12545" max="12545" width="28.140625" style="132" customWidth="1"/>
    <col min="12546" max="12798" width="9.140625" style="132"/>
    <col min="12799" max="12799" width="38.7109375" style="132" customWidth="1"/>
    <col min="12800" max="12800" width="23.28515625" style="132" customWidth="1"/>
    <col min="12801" max="12801" width="28.140625" style="132" customWidth="1"/>
    <col min="12802" max="13054" width="9.140625" style="132"/>
    <col min="13055" max="13055" width="38.7109375" style="132" customWidth="1"/>
    <col min="13056" max="13056" width="23.28515625" style="132" customWidth="1"/>
    <col min="13057" max="13057" width="28.140625" style="132" customWidth="1"/>
    <col min="13058" max="13310" width="9.140625" style="132"/>
    <col min="13311" max="13311" width="38.7109375" style="132" customWidth="1"/>
    <col min="13312" max="13312" width="23.28515625" style="132" customWidth="1"/>
    <col min="13313" max="13313" width="28.140625" style="132" customWidth="1"/>
    <col min="13314" max="13566" width="9.140625" style="132"/>
    <col min="13567" max="13567" width="38.7109375" style="132" customWidth="1"/>
    <col min="13568" max="13568" width="23.28515625" style="132" customWidth="1"/>
    <col min="13569" max="13569" width="28.140625" style="132" customWidth="1"/>
    <col min="13570" max="13822" width="9.140625" style="132"/>
    <col min="13823" max="13823" width="38.7109375" style="132" customWidth="1"/>
    <col min="13824" max="13824" width="23.28515625" style="132" customWidth="1"/>
    <col min="13825" max="13825" width="28.140625" style="132" customWidth="1"/>
    <col min="13826" max="14078" width="9.140625" style="132"/>
    <col min="14079" max="14079" width="38.7109375" style="132" customWidth="1"/>
    <col min="14080" max="14080" width="23.28515625" style="132" customWidth="1"/>
    <col min="14081" max="14081" width="28.140625" style="132" customWidth="1"/>
    <col min="14082" max="14334" width="9.140625" style="132"/>
    <col min="14335" max="14335" width="38.7109375" style="132" customWidth="1"/>
    <col min="14336" max="14336" width="23.28515625" style="132" customWidth="1"/>
    <col min="14337" max="14337" width="28.140625" style="132" customWidth="1"/>
    <col min="14338" max="14590" width="9.140625" style="132"/>
    <col min="14591" max="14591" width="38.7109375" style="132" customWidth="1"/>
    <col min="14592" max="14592" width="23.28515625" style="132" customWidth="1"/>
    <col min="14593" max="14593" width="28.140625" style="132" customWidth="1"/>
    <col min="14594" max="14846" width="9.140625" style="132"/>
    <col min="14847" max="14847" width="38.7109375" style="132" customWidth="1"/>
    <col min="14848" max="14848" width="23.28515625" style="132" customWidth="1"/>
    <col min="14849" max="14849" width="28.140625" style="132" customWidth="1"/>
    <col min="14850" max="15102" width="9.140625" style="132"/>
    <col min="15103" max="15103" width="38.7109375" style="132" customWidth="1"/>
    <col min="15104" max="15104" width="23.28515625" style="132" customWidth="1"/>
    <col min="15105" max="15105" width="28.140625" style="132" customWidth="1"/>
    <col min="15106" max="15358" width="9.140625" style="132"/>
    <col min="15359" max="15359" width="38.7109375" style="132" customWidth="1"/>
    <col min="15360" max="15360" width="23.28515625" style="132" customWidth="1"/>
    <col min="15361" max="15361" width="28.140625" style="132" customWidth="1"/>
    <col min="15362" max="15614" width="9.140625" style="132"/>
    <col min="15615" max="15615" width="38.7109375" style="132" customWidth="1"/>
    <col min="15616" max="15616" width="23.28515625" style="132" customWidth="1"/>
    <col min="15617" max="15617" width="28.140625" style="132" customWidth="1"/>
    <col min="15618" max="15870" width="9.140625" style="132"/>
    <col min="15871" max="15871" width="38.7109375" style="132" customWidth="1"/>
    <col min="15872" max="15872" width="23.28515625" style="132" customWidth="1"/>
    <col min="15873" max="15873" width="28.140625" style="132" customWidth="1"/>
    <col min="15874" max="16126" width="9.140625" style="132"/>
    <col min="16127" max="16127" width="38.7109375" style="132" customWidth="1"/>
    <col min="16128" max="16128" width="23.28515625" style="132" customWidth="1"/>
    <col min="16129" max="16129" width="28.140625" style="132" customWidth="1"/>
    <col min="16130" max="16384" width="9.140625" style="132"/>
  </cols>
  <sheetData>
    <row r="1" spans="1:3" ht="36.75" customHeight="1">
      <c r="A1" s="537" t="s">
        <v>1774</v>
      </c>
      <c r="B1" s="538"/>
      <c r="C1" s="539"/>
    </row>
    <row r="2" spans="1:3" ht="28.5">
      <c r="A2" s="385" t="s">
        <v>471</v>
      </c>
      <c r="B2" s="386" t="s">
        <v>1328</v>
      </c>
      <c r="C2" s="386" t="s">
        <v>179</v>
      </c>
    </row>
    <row r="3" spans="1:3" s="133" customFormat="1" ht="15">
      <c r="A3" s="333" t="s">
        <v>946</v>
      </c>
      <c r="B3" s="331">
        <v>727.14150749999999</v>
      </c>
      <c r="C3" s="332">
        <v>17.120425568152651</v>
      </c>
    </row>
    <row r="4" spans="1:3" s="133" customFormat="1" ht="15">
      <c r="A4" s="330" t="s">
        <v>893</v>
      </c>
      <c r="B4" s="331">
        <v>465.90139499999998</v>
      </c>
      <c r="C4" s="332">
        <v>10.969570672178946</v>
      </c>
    </row>
    <row r="5" spans="1:3" s="133" customFormat="1" ht="15">
      <c r="A5" s="333" t="s">
        <v>950</v>
      </c>
      <c r="B5" s="331">
        <v>370.42169250000001</v>
      </c>
      <c r="C5" s="332">
        <v>8.72151699478575</v>
      </c>
    </row>
    <row r="6" spans="1:3" s="133" customFormat="1" ht="15">
      <c r="A6" s="333" t="s">
        <v>913</v>
      </c>
      <c r="B6" s="331">
        <v>297.86946</v>
      </c>
      <c r="C6" s="332">
        <v>7.0132867761724134</v>
      </c>
    </row>
    <row r="7" spans="1:3" s="133" customFormat="1" ht="15">
      <c r="A7" s="333" t="s">
        <v>904</v>
      </c>
      <c r="B7" s="331">
        <v>289.60798749999998</v>
      </c>
      <c r="C7" s="332">
        <v>6.818771783477418</v>
      </c>
    </row>
    <row r="8" spans="1:3" s="133" customFormat="1" ht="15">
      <c r="A8" s="333" t="s">
        <v>923</v>
      </c>
      <c r="B8" s="331">
        <v>277.19942750000001</v>
      </c>
      <c r="C8" s="332">
        <v>6.5266143069796874</v>
      </c>
    </row>
    <row r="9" spans="1:3" s="133" customFormat="1" ht="15">
      <c r="A9" s="333" t="s">
        <v>897</v>
      </c>
      <c r="B9" s="331">
        <v>259.27893499999999</v>
      </c>
      <c r="C9" s="332">
        <v>6.1046792986953635</v>
      </c>
    </row>
    <row r="10" spans="1:3" s="133" customFormat="1" ht="15">
      <c r="A10" s="330" t="s">
        <v>910</v>
      </c>
      <c r="B10" s="331">
        <v>195.95512500000001</v>
      </c>
      <c r="C10" s="332">
        <v>4.6137307493212365</v>
      </c>
    </row>
    <row r="11" spans="1:3" s="133" customFormat="1" ht="15">
      <c r="A11" s="330" t="s">
        <v>925</v>
      </c>
      <c r="B11" s="331">
        <v>156.18575250000001</v>
      </c>
      <c r="C11" s="332">
        <v>3.6773675039891214</v>
      </c>
    </row>
    <row r="12" spans="1:3" s="133" customFormat="1" ht="15">
      <c r="A12" s="330" t="s">
        <v>915</v>
      </c>
      <c r="B12" s="331">
        <v>145.17061000000001</v>
      </c>
      <c r="C12" s="332">
        <v>3.4180178102242595</v>
      </c>
    </row>
    <row r="13" spans="1:3" s="133" customFormat="1" ht="15">
      <c r="A13" s="330" t="s">
        <v>895</v>
      </c>
      <c r="B13" s="331">
        <v>132.69024999999999</v>
      </c>
      <c r="C13" s="332">
        <v>3.1241698146967178</v>
      </c>
    </row>
    <row r="14" spans="1:3" s="133" customFormat="1" ht="15">
      <c r="A14" s="330" t="s">
        <v>50</v>
      </c>
      <c r="B14" s="331">
        <v>109.9500975</v>
      </c>
      <c r="C14" s="332">
        <v>2.5887567152255806</v>
      </c>
    </row>
    <row r="15" spans="1:3" s="133" customFormat="1" ht="15">
      <c r="A15" s="330" t="s">
        <v>982</v>
      </c>
      <c r="B15" s="331">
        <v>101.6680825</v>
      </c>
      <c r="C15" s="332">
        <v>2.3937580527928439</v>
      </c>
    </row>
    <row r="16" spans="1:3" s="133" customFormat="1" ht="15">
      <c r="A16" s="330" t="s">
        <v>899</v>
      </c>
      <c r="B16" s="331">
        <v>94.197862499999999</v>
      </c>
      <c r="C16" s="332">
        <v>2.2178729682961027</v>
      </c>
    </row>
    <row r="17" spans="1:3" s="133" customFormat="1" ht="15">
      <c r="A17" s="330" t="s">
        <v>943</v>
      </c>
      <c r="B17" s="331">
        <v>93.647689999999997</v>
      </c>
      <c r="C17" s="332">
        <v>2.2049192485060183</v>
      </c>
    </row>
    <row r="18" spans="1:3" s="133" customFormat="1" ht="15">
      <c r="A18" s="330" t="s">
        <v>985</v>
      </c>
      <c r="B18" s="331">
        <v>62.914825</v>
      </c>
      <c r="C18" s="332">
        <v>1.4813190657333637</v>
      </c>
    </row>
    <row r="19" spans="1:3" s="133" customFormat="1" ht="15">
      <c r="A19" s="330" t="s">
        <v>1030</v>
      </c>
      <c r="B19" s="331">
        <v>46.1273725</v>
      </c>
      <c r="C19" s="332">
        <v>1.0860612953534377</v>
      </c>
    </row>
    <row r="20" spans="1:3" s="133" customFormat="1" ht="15">
      <c r="A20" s="330" t="s">
        <v>1335</v>
      </c>
      <c r="B20" s="331">
        <v>41.607042499999999</v>
      </c>
      <c r="C20" s="332">
        <v>0.97963087911360092</v>
      </c>
    </row>
    <row r="21" spans="1:3" s="133" customFormat="1" ht="15">
      <c r="A21" s="330" t="s">
        <v>492</v>
      </c>
      <c r="B21" s="331">
        <v>39.782415</v>
      </c>
      <c r="C21" s="332">
        <v>0.93667032882022561</v>
      </c>
    </row>
    <row r="22" spans="1:3" s="133" customFormat="1" ht="15">
      <c r="A22" s="330" t="s">
        <v>72</v>
      </c>
      <c r="B22" s="331">
        <v>38.343755000000002</v>
      </c>
      <c r="C22" s="332">
        <v>0.90279731896749282</v>
      </c>
    </row>
    <row r="23" spans="1:3" s="133" customFormat="1" ht="15">
      <c r="A23" s="330" t="s">
        <v>1027</v>
      </c>
      <c r="B23" s="331">
        <v>37.3393175</v>
      </c>
      <c r="C23" s="332">
        <v>0.87914800548553429</v>
      </c>
    </row>
    <row r="24" spans="1:3" s="133" customFormat="1" ht="15">
      <c r="A24" s="330" t="s">
        <v>911</v>
      </c>
      <c r="B24" s="331">
        <v>35.629004999999999</v>
      </c>
      <c r="C24" s="332">
        <v>0.83887898280904927</v>
      </c>
    </row>
    <row r="25" spans="1:3" s="133" customFormat="1" ht="15">
      <c r="A25" s="330" t="s">
        <v>1040</v>
      </c>
      <c r="B25" s="331">
        <v>22.017775</v>
      </c>
      <c r="C25" s="332">
        <v>0.5184048416653374</v>
      </c>
    </row>
    <row r="26" spans="1:3" s="133" customFormat="1" ht="15">
      <c r="A26" s="330" t="s">
        <v>976</v>
      </c>
      <c r="B26" s="331">
        <v>18.900282499999999</v>
      </c>
      <c r="C26" s="332">
        <v>0.44500400048790795</v>
      </c>
    </row>
    <row r="27" spans="1:3" s="133" customFormat="1" ht="15">
      <c r="A27" s="330" t="s">
        <v>1713</v>
      </c>
      <c r="B27" s="331">
        <v>16.2048275</v>
      </c>
      <c r="C27" s="332">
        <v>0.38153996188768419</v>
      </c>
    </row>
    <row r="28" spans="1:3" s="133" customFormat="1" ht="15">
      <c r="A28" s="330" t="s">
        <v>912</v>
      </c>
      <c r="B28" s="331">
        <v>15.4756775</v>
      </c>
      <c r="C28" s="332">
        <v>0.3643722466984663</v>
      </c>
    </row>
    <row r="29" spans="1:3" s="133" customFormat="1" ht="15">
      <c r="A29" s="330" t="s">
        <v>907</v>
      </c>
      <c r="B29" s="331">
        <v>14.621387500000001</v>
      </c>
      <c r="C29" s="332">
        <v>0.34425813107205627</v>
      </c>
    </row>
    <row r="30" spans="1:3" s="133" customFormat="1" ht="15">
      <c r="A30" s="330" t="s">
        <v>1015</v>
      </c>
      <c r="B30" s="331">
        <v>12.0780975</v>
      </c>
      <c r="C30" s="332">
        <v>0.28437679202853183</v>
      </c>
    </row>
    <row r="31" spans="1:3" s="133" customFormat="1" ht="15">
      <c r="A31" s="330" t="s">
        <v>1002</v>
      </c>
      <c r="B31" s="331">
        <v>10.298534999999999</v>
      </c>
      <c r="C31" s="332">
        <v>0.24247728964711168</v>
      </c>
    </row>
    <row r="32" spans="1:3" s="133" customFormat="1" ht="15">
      <c r="A32" s="330" t="s">
        <v>948</v>
      </c>
      <c r="B32" s="331">
        <v>10.048897500000001</v>
      </c>
      <c r="C32" s="332">
        <v>0.23659961632811238</v>
      </c>
    </row>
    <row r="33" spans="1:3" s="133" customFormat="1" ht="15">
      <c r="A33" s="333" t="s">
        <v>909</v>
      </c>
      <c r="B33" s="331">
        <v>9.9046175000000005</v>
      </c>
      <c r="C33" s="332">
        <v>0.23320256778185944</v>
      </c>
    </row>
    <row r="34" spans="1:3" s="133" customFormat="1" ht="15">
      <c r="A34" s="330" t="s">
        <v>956</v>
      </c>
      <c r="B34" s="331">
        <v>9.5471575000000009</v>
      </c>
      <c r="C34" s="332">
        <v>0.22478623167606804</v>
      </c>
    </row>
    <row r="35" spans="1:3" s="133" customFormat="1" ht="15">
      <c r="A35" s="330" t="s">
        <v>1028</v>
      </c>
      <c r="B35" s="331">
        <v>7.4887125000000001</v>
      </c>
      <c r="C35" s="332">
        <v>0.17632048732625039</v>
      </c>
    </row>
    <row r="36" spans="1:3" s="133" customFormat="1" ht="15">
      <c r="A36" s="330" t="s">
        <v>900</v>
      </c>
      <c r="B36" s="331">
        <v>7.1323949999999998</v>
      </c>
      <c r="C36" s="332">
        <v>0.16793105119248625</v>
      </c>
    </row>
    <row r="37" spans="1:3" s="133" customFormat="1" ht="15">
      <c r="A37" s="330" t="s">
        <v>947</v>
      </c>
      <c r="B37" s="331">
        <v>7.1242625000000004</v>
      </c>
      <c r="C37" s="332">
        <v>0.16773957283580204</v>
      </c>
    </row>
    <row r="38" spans="1:3" s="133" customFormat="1" ht="15">
      <c r="A38" s="333" t="s">
        <v>1666</v>
      </c>
      <c r="B38" s="331">
        <v>7.0707224999999996</v>
      </c>
      <c r="C38" s="332">
        <v>0.16647898246176274</v>
      </c>
    </row>
    <row r="39" spans="1:3" s="133" customFormat="1" ht="15">
      <c r="A39" s="333" t="s">
        <v>983</v>
      </c>
      <c r="B39" s="331">
        <v>6.91608</v>
      </c>
      <c r="C39" s="332">
        <v>0.16283795058060166</v>
      </c>
    </row>
    <row r="40" spans="1:3" s="133" customFormat="1" ht="15">
      <c r="A40" s="333" t="s">
        <v>906</v>
      </c>
      <c r="B40" s="331">
        <v>4.9639375000000001</v>
      </c>
      <c r="C40" s="332">
        <v>0.11687508087098405</v>
      </c>
    </row>
    <row r="41" spans="1:3" s="133" customFormat="1" ht="15">
      <c r="A41" s="333" t="s">
        <v>903</v>
      </c>
      <c r="B41" s="331">
        <v>3.9663225</v>
      </c>
      <c r="C41" s="332">
        <v>9.3386402014107472E-2</v>
      </c>
    </row>
    <row r="42" spans="1:3" s="133" customFormat="1" ht="15">
      <c r="A42" s="333" t="s">
        <v>977</v>
      </c>
      <c r="B42" s="331">
        <v>3.7743199999999999</v>
      </c>
      <c r="C42" s="332">
        <v>8.8865735161446427E-2</v>
      </c>
    </row>
    <row r="43" spans="1:3" s="133" customFormat="1" ht="15">
      <c r="A43" s="333" t="s">
        <v>1029</v>
      </c>
      <c r="B43" s="331">
        <v>3.7628349999999999</v>
      </c>
      <c r="C43" s="332">
        <v>8.8595322751176708E-2</v>
      </c>
    </row>
    <row r="44" spans="1:3" s="133" customFormat="1" ht="15">
      <c r="A44" s="333" t="s">
        <v>936</v>
      </c>
      <c r="B44" s="331">
        <v>3.6006825</v>
      </c>
      <c r="C44" s="332">
        <v>8.4777469172050812E-2</v>
      </c>
    </row>
    <row r="45" spans="1:3" s="133" customFormat="1" ht="15">
      <c r="A45" s="333" t="s">
        <v>933</v>
      </c>
      <c r="B45" s="331">
        <v>3.4777100000000001</v>
      </c>
      <c r="C45" s="332">
        <v>8.188210216100221E-2</v>
      </c>
    </row>
    <row r="46" spans="1:3" s="133" customFormat="1" ht="15">
      <c r="A46" s="333" t="s">
        <v>898</v>
      </c>
      <c r="B46" s="331">
        <v>3.4144700000000001</v>
      </c>
      <c r="C46" s="332">
        <v>8.0393126904105633E-2</v>
      </c>
    </row>
    <row r="47" spans="1:3" s="133" customFormat="1" ht="15">
      <c r="A47" s="333" t="s">
        <v>1000</v>
      </c>
      <c r="B47" s="331">
        <v>3.3417374999999998</v>
      </c>
      <c r="C47" s="332">
        <v>7.8680652317258237E-2</v>
      </c>
    </row>
    <row r="48" spans="1:3" s="133" customFormat="1" ht="30">
      <c r="A48" s="333" t="s">
        <v>1628</v>
      </c>
      <c r="B48" s="331">
        <v>3.0616625000000002</v>
      </c>
      <c r="C48" s="332">
        <v>7.2086333135169253E-2</v>
      </c>
    </row>
    <row r="49" spans="1:3" s="133" customFormat="1" ht="15">
      <c r="A49" s="333" t="s">
        <v>1052</v>
      </c>
      <c r="B49" s="331">
        <v>2.4211499999999999</v>
      </c>
      <c r="C49" s="332">
        <v>5.700557310618496E-2</v>
      </c>
    </row>
    <row r="50" spans="1:3" s="133" customFormat="1" ht="30">
      <c r="A50" s="333" t="s">
        <v>927</v>
      </c>
      <c r="B50" s="331">
        <v>2.2029274999999999</v>
      </c>
      <c r="C50" s="332">
        <v>5.1867560724810628E-2</v>
      </c>
    </row>
    <row r="51" spans="1:3" s="133" customFormat="1" ht="30">
      <c r="A51" s="333" t="s">
        <v>1303</v>
      </c>
      <c r="B51" s="331">
        <v>2.1677875000000002</v>
      </c>
      <c r="C51" s="332">
        <v>5.1040195283201764E-2</v>
      </c>
    </row>
    <row r="52" spans="1:3" s="133" customFormat="1" ht="30">
      <c r="A52" s="333" t="s">
        <v>894</v>
      </c>
      <c r="B52" s="331">
        <v>1.9999275000000001</v>
      </c>
      <c r="C52" s="332">
        <v>4.7087959568105957E-2</v>
      </c>
    </row>
    <row r="53" spans="1:3" s="133" customFormat="1" ht="15">
      <c r="A53" s="333" t="s">
        <v>958</v>
      </c>
      <c r="B53" s="331">
        <v>1.5385899999999999</v>
      </c>
      <c r="C53" s="332">
        <v>3.6225845042828872E-2</v>
      </c>
    </row>
    <row r="54" spans="1:3" s="133" customFormat="1" ht="30">
      <c r="A54" s="333" t="s">
        <v>938</v>
      </c>
      <c r="B54" s="331">
        <v>1.2516125</v>
      </c>
      <c r="C54" s="332">
        <v>2.9469007648995283E-2</v>
      </c>
    </row>
    <row r="55" spans="1:3" s="133" customFormat="1" ht="15">
      <c r="A55" s="333" t="s">
        <v>1307</v>
      </c>
      <c r="B55" s="331">
        <v>1.034775</v>
      </c>
      <c r="C55" s="332">
        <v>2.4363604861719658E-2</v>
      </c>
    </row>
    <row r="56" spans="1:3" s="133" customFormat="1" ht="30">
      <c r="A56" s="333" t="s">
        <v>942</v>
      </c>
      <c r="B56" s="331">
        <v>0.93667</v>
      </c>
      <c r="C56" s="332">
        <v>2.2053738992367376E-2</v>
      </c>
    </row>
    <row r="57" spans="1:3" s="133" customFormat="1" ht="30">
      <c r="A57" s="333" t="s">
        <v>1427</v>
      </c>
      <c r="B57" s="331">
        <v>0.88200000000000001</v>
      </c>
      <c r="C57" s="332">
        <v>2.0766542956716906E-2</v>
      </c>
    </row>
    <row r="58" spans="1:3" s="133" customFormat="1" ht="15">
      <c r="A58" s="333" t="s">
        <v>1069</v>
      </c>
      <c r="B58" s="331">
        <v>0.76037750000000004</v>
      </c>
      <c r="C58" s="332">
        <v>1.7902961470602052E-2</v>
      </c>
    </row>
    <row r="59" spans="1:3" s="133" customFormat="1" ht="15">
      <c r="A59" s="333" t="s">
        <v>968</v>
      </c>
      <c r="B59" s="331">
        <v>0.65247250000000001</v>
      </c>
      <c r="C59" s="332">
        <v>1.5362356235064026E-2</v>
      </c>
    </row>
    <row r="60" spans="1:3" s="133" customFormat="1" ht="15">
      <c r="A60" s="333" t="s">
        <v>970</v>
      </c>
      <c r="B60" s="331">
        <v>0.65002499999999996</v>
      </c>
      <c r="C60" s="332">
        <v>1.5304730255600802E-2</v>
      </c>
    </row>
    <row r="61" spans="1:3" s="133" customFormat="1" ht="30">
      <c r="A61" s="333" t="s">
        <v>928</v>
      </c>
      <c r="B61" s="331">
        <v>0.63837250000000001</v>
      </c>
      <c r="C61" s="332">
        <v>1.5030374085755967E-2</v>
      </c>
    </row>
    <row r="62" spans="1:3" s="133" customFormat="1" ht="30">
      <c r="A62" s="333" t="s">
        <v>951</v>
      </c>
      <c r="B62" s="331">
        <v>0.59591249999999996</v>
      </c>
      <c r="C62" s="332">
        <v>1.4030660464506305E-2</v>
      </c>
    </row>
    <row r="63" spans="1:3" s="133" customFormat="1" ht="15">
      <c r="A63" s="333" t="s">
        <v>920</v>
      </c>
      <c r="B63" s="331">
        <v>0.49366500000000002</v>
      </c>
      <c r="C63" s="332">
        <v>1.1623260123273981E-2</v>
      </c>
    </row>
    <row r="64" spans="1:3" s="133" customFormat="1" ht="30">
      <c r="A64" s="333" t="s">
        <v>944</v>
      </c>
      <c r="B64" s="331">
        <v>0.45065749999999999</v>
      </c>
      <c r="C64" s="332">
        <v>1.0610655705801188E-2</v>
      </c>
    </row>
    <row r="65" spans="1:4" s="133" customFormat="1" ht="30">
      <c r="A65" s="333" t="s">
        <v>1607</v>
      </c>
      <c r="B65" s="331">
        <v>0.42612</v>
      </c>
      <c r="C65" s="332">
        <v>1.0032924359088671E-2</v>
      </c>
    </row>
    <row r="66" spans="1:4" s="133" customFormat="1" ht="30">
      <c r="A66" s="333" t="s">
        <v>959</v>
      </c>
      <c r="B66" s="331">
        <v>0.39412249999999999</v>
      </c>
      <c r="C66" s="332">
        <v>9.2795485560755765E-3</v>
      </c>
    </row>
    <row r="67" spans="1:4" s="133" customFormat="1" ht="30">
      <c r="A67" s="333" t="s">
        <v>930</v>
      </c>
      <c r="B67" s="331">
        <v>0.3256</v>
      </c>
      <c r="C67" s="332">
        <v>7.6661977173549034E-3</v>
      </c>
    </row>
    <row r="68" spans="1:4" s="133" customFormat="1" ht="15">
      <c r="A68" s="333" t="s">
        <v>1031</v>
      </c>
      <c r="B68" s="331">
        <v>0.32322250000000002</v>
      </c>
      <c r="C68" s="332">
        <v>7.6102198762215759E-3</v>
      </c>
    </row>
    <row r="69" spans="1:4" s="133" customFormat="1" ht="30">
      <c r="A69" s="333" t="s">
        <v>919</v>
      </c>
      <c r="B69" s="331">
        <v>0.11</v>
      </c>
      <c r="C69" s="334">
        <v>2.5899316612685483E-3</v>
      </c>
    </row>
    <row r="70" spans="1:4" s="133" customFormat="1" ht="15">
      <c r="A70" s="333" t="s">
        <v>1413</v>
      </c>
      <c r="B70" s="331">
        <v>9.7500000000000003E-2</v>
      </c>
      <c r="C70" s="334">
        <v>2.2956212452153045E-3</v>
      </c>
    </row>
    <row r="71" spans="1:4" s="133" customFormat="1" ht="15">
      <c r="A71" s="333" t="s">
        <v>934</v>
      </c>
      <c r="B71" s="331">
        <v>4.0112500000000002E-2</v>
      </c>
      <c r="C71" s="334">
        <v>9.444421251148604E-4</v>
      </c>
    </row>
    <row r="72" spans="1:4" s="133" customFormat="1">
      <c r="A72" s="387" t="s">
        <v>164</v>
      </c>
      <c r="B72" s="388">
        <v>4247.2163124999988</v>
      </c>
      <c r="C72" s="388">
        <v>100.00000000000004</v>
      </c>
      <c r="D72" s="134"/>
    </row>
    <row r="73" spans="1:4" ht="28.5">
      <c r="A73" s="389" t="s">
        <v>465</v>
      </c>
      <c r="B73" s="388">
        <v>2150.9420424999998</v>
      </c>
      <c r="C73" s="388">
        <v>50.643571794767169</v>
      </c>
      <c r="D73" s="135"/>
    </row>
    <row r="74" spans="1:4" s="36" customFormat="1">
      <c r="A74" s="541" t="s">
        <v>159</v>
      </c>
      <c r="B74" s="542"/>
      <c r="C74" s="422">
        <v>7.5241061582447977E-2</v>
      </c>
    </row>
    <row r="77" spans="1:4">
      <c r="B77" s="423"/>
    </row>
  </sheetData>
  <mergeCells count="2">
    <mergeCell ref="A1:C1"/>
    <mergeCell ref="A74:B74"/>
  </mergeCells>
  <pageMargins left="0.7" right="0.7" top="0.75" bottom="0.75" header="0.3" footer="0.3"/>
  <pageSetup paperSize="9" orientation="portrait" horizont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4">
    <tabColor rgb="FF7030A0"/>
  </sheetPr>
  <dimension ref="A1:C326"/>
  <sheetViews>
    <sheetView view="pageBreakPreview" topLeftCell="A295" zoomScaleNormal="85" zoomScaleSheetLayoutView="100" workbookViewId="0">
      <selection activeCell="F25" sqref="F25"/>
    </sheetView>
  </sheetViews>
  <sheetFormatPr defaultRowHeight="12.75"/>
  <cols>
    <col min="1" max="1" width="6.28515625" style="204" customWidth="1"/>
    <col min="2" max="2" width="38.42578125" style="204" customWidth="1"/>
    <col min="3" max="3" width="29.140625" style="208" customWidth="1"/>
    <col min="4" max="242" width="9.140625" style="204"/>
    <col min="243" max="243" width="9.7109375" style="204" customWidth="1"/>
    <col min="244" max="244" width="38.42578125" style="204" customWidth="1"/>
    <col min="245" max="245" width="29.140625" style="204" customWidth="1"/>
    <col min="246" max="498" width="9.140625" style="204"/>
    <col min="499" max="499" width="9.7109375" style="204" customWidth="1"/>
    <col min="500" max="500" width="38.42578125" style="204" customWidth="1"/>
    <col min="501" max="501" width="29.140625" style="204" customWidth="1"/>
    <col min="502" max="754" width="9.140625" style="204"/>
    <col min="755" max="755" width="9.7109375" style="204" customWidth="1"/>
    <col min="756" max="756" width="38.42578125" style="204" customWidth="1"/>
    <col min="757" max="757" width="29.140625" style="204" customWidth="1"/>
    <col min="758" max="1010" width="9.140625" style="204"/>
    <col min="1011" max="1011" width="9.7109375" style="204" customWidth="1"/>
    <col min="1012" max="1012" width="38.42578125" style="204" customWidth="1"/>
    <col min="1013" max="1013" width="29.140625" style="204" customWidth="1"/>
    <col min="1014" max="1266" width="9.140625" style="204"/>
    <col min="1267" max="1267" width="9.7109375" style="204" customWidth="1"/>
    <col min="1268" max="1268" width="38.42578125" style="204" customWidth="1"/>
    <col min="1269" max="1269" width="29.140625" style="204" customWidth="1"/>
    <col min="1270" max="1522" width="9.140625" style="204"/>
    <col min="1523" max="1523" width="9.7109375" style="204" customWidth="1"/>
    <col min="1524" max="1524" width="38.42578125" style="204" customWidth="1"/>
    <col min="1525" max="1525" width="29.140625" style="204" customWidth="1"/>
    <col min="1526" max="1778" width="9.140625" style="204"/>
    <col min="1779" max="1779" width="9.7109375" style="204" customWidth="1"/>
    <col min="1780" max="1780" width="38.42578125" style="204" customWidth="1"/>
    <col min="1781" max="1781" width="29.140625" style="204" customWidth="1"/>
    <col min="1782" max="2034" width="9.140625" style="204"/>
    <col min="2035" max="2035" width="9.7109375" style="204" customWidth="1"/>
    <col min="2036" max="2036" width="38.42578125" style="204" customWidth="1"/>
    <col min="2037" max="2037" width="29.140625" style="204" customWidth="1"/>
    <col min="2038" max="2290" width="9.140625" style="204"/>
    <col min="2291" max="2291" width="9.7109375" style="204" customWidth="1"/>
    <col min="2292" max="2292" width="38.42578125" style="204" customWidth="1"/>
    <col min="2293" max="2293" width="29.140625" style="204" customWidth="1"/>
    <col min="2294" max="2546" width="9.140625" style="204"/>
    <col min="2547" max="2547" width="9.7109375" style="204" customWidth="1"/>
    <col min="2548" max="2548" width="38.42578125" style="204" customWidth="1"/>
    <col min="2549" max="2549" width="29.140625" style="204" customWidth="1"/>
    <col min="2550" max="2802" width="9.140625" style="204"/>
    <col min="2803" max="2803" width="9.7109375" style="204" customWidth="1"/>
    <col min="2804" max="2804" width="38.42578125" style="204" customWidth="1"/>
    <col min="2805" max="2805" width="29.140625" style="204" customWidth="1"/>
    <col min="2806" max="3058" width="9.140625" style="204"/>
    <col min="3059" max="3059" width="9.7109375" style="204" customWidth="1"/>
    <col min="3060" max="3060" width="38.42578125" style="204" customWidth="1"/>
    <col min="3061" max="3061" width="29.140625" style="204" customWidth="1"/>
    <col min="3062" max="3314" width="9.140625" style="204"/>
    <col min="3315" max="3315" width="9.7109375" style="204" customWidth="1"/>
    <col min="3316" max="3316" width="38.42578125" style="204" customWidth="1"/>
    <col min="3317" max="3317" width="29.140625" style="204" customWidth="1"/>
    <col min="3318" max="3570" width="9.140625" style="204"/>
    <col min="3571" max="3571" width="9.7109375" style="204" customWidth="1"/>
    <col min="3572" max="3572" width="38.42578125" style="204" customWidth="1"/>
    <col min="3573" max="3573" width="29.140625" style="204" customWidth="1"/>
    <col min="3574" max="3826" width="9.140625" style="204"/>
    <col min="3827" max="3827" width="9.7109375" style="204" customWidth="1"/>
    <col min="3828" max="3828" width="38.42578125" style="204" customWidth="1"/>
    <col min="3829" max="3829" width="29.140625" style="204" customWidth="1"/>
    <col min="3830" max="4082" width="9.140625" style="204"/>
    <col min="4083" max="4083" width="9.7109375" style="204" customWidth="1"/>
    <col min="4084" max="4084" width="38.42578125" style="204" customWidth="1"/>
    <col min="4085" max="4085" width="29.140625" style="204" customWidth="1"/>
    <col min="4086" max="4338" width="9.140625" style="204"/>
    <col min="4339" max="4339" width="9.7109375" style="204" customWidth="1"/>
    <col min="4340" max="4340" width="38.42578125" style="204" customWidth="1"/>
    <col min="4341" max="4341" width="29.140625" style="204" customWidth="1"/>
    <col min="4342" max="4594" width="9.140625" style="204"/>
    <col min="4595" max="4595" width="9.7109375" style="204" customWidth="1"/>
    <col min="4596" max="4596" width="38.42578125" style="204" customWidth="1"/>
    <col min="4597" max="4597" width="29.140625" style="204" customWidth="1"/>
    <col min="4598" max="4850" width="9.140625" style="204"/>
    <col min="4851" max="4851" width="9.7109375" style="204" customWidth="1"/>
    <col min="4852" max="4852" width="38.42578125" style="204" customWidth="1"/>
    <col min="4853" max="4853" width="29.140625" style="204" customWidth="1"/>
    <col min="4854" max="5106" width="9.140625" style="204"/>
    <col min="5107" max="5107" width="9.7109375" style="204" customWidth="1"/>
    <col min="5108" max="5108" width="38.42578125" style="204" customWidth="1"/>
    <col min="5109" max="5109" width="29.140625" style="204" customWidth="1"/>
    <col min="5110" max="5362" width="9.140625" style="204"/>
    <col min="5363" max="5363" width="9.7109375" style="204" customWidth="1"/>
    <col min="5364" max="5364" width="38.42578125" style="204" customWidth="1"/>
    <col min="5365" max="5365" width="29.140625" style="204" customWidth="1"/>
    <col min="5366" max="5618" width="9.140625" style="204"/>
    <col min="5619" max="5619" width="9.7109375" style="204" customWidth="1"/>
    <col min="5620" max="5620" width="38.42578125" style="204" customWidth="1"/>
    <col min="5621" max="5621" width="29.140625" style="204" customWidth="1"/>
    <col min="5622" max="5874" width="9.140625" style="204"/>
    <col min="5875" max="5875" width="9.7109375" style="204" customWidth="1"/>
    <col min="5876" max="5876" width="38.42578125" style="204" customWidth="1"/>
    <col min="5877" max="5877" width="29.140625" style="204" customWidth="1"/>
    <col min="5878" max="6130" width="9.140625" style="204"/>
    <col min="6131" max="6131" width="9.7109375" style="204" customWidth="1"/>
    <col min="6132" max="6132" width="38.42578125" style="204" customWidth="1"/>
    <col min="6133" max="6133" width="29.140625" style="204" customWidth="1"/>
    <col min="6134" max="6386" width="9.140625" style="204"/>
    <col min="6387" max="6387" width="9.7109375" style="204" customWidth="1"/>
    <col min="6388" max="6388" width="38.42578125" style="204" customWidth="1"/>
    <col min="6389" max="6389" width="29.140625" style="204" customWidth="1"/>
    <col min="6390" max="6642" width="9.140625" style="204"/>
    <col min="6643" max="6643" width="9.7109375" style="204" customWidth="1"/>
    <col min="6644" max="6644" width="38.42578125" style="204" customWidth="1"/>
    <col min="6645" max="6645" width="29.140625" style="204" customWidth="1"/>
    <col min="6646" max="6898" width="9.140625" style="204"/>
    <col min="6899" max="6899" width="9.7109375" style="204" customWidth="1"/>
    <col min="6900" max="6900" width="38.42578125" style="204" customWidth="1"/>
    <col min="6901" max="6901" width="29.140625" style="204" customWidth="1"/>
    <col min="6902" max="7154" width="9.140625" style="204"/>
    <col min="7155" max="7155" width="9.7109375" style="204" customWidth="1"/>
    <col min="7156" max="7156" width="38.42578125" style="204" customWidth="1"/>
    <col min="7157" max="7157" width="29.140625" style="204" customWidth="1"/>
    <col min="7158" max="7410" width="9.140625" style="204"/>
    <col min="7411" max="7411" width="9.7109375" style="204" customWidth="1"/>
    <col min="7412" max="7412" width="38.42578125" style="204" customWidth="1"/>
    <col min="7413" max="7413" width="29.140625" style="204" customWidth="1"/>
    <col min="7414" max="7666" width="9.140625" style="204"/>
    <col min="7667" max="7667" width="9.7109375" style="204" customWidth="1"/>
    <col min="7668" max="7668" width="38.42578125" style="204" customWidth="1"/>
    <col min="7669" max="7669" width="29.140625" style="204" customWidth="1"/>
    <col min="7670" max="7922" width="9.140625" style="204"/>
    <col min="7923" max="7923" width="9.7109375" style="204" customWidth="1"/>
    <col min="7924" max="7924" width="38.42578125" style="204" customWidth="1"/>
    <col min="7925" max="7925" width="29.140625" style="204" customWidth="1"/>
    <col min="7926" max="8178" width="9.140625" style="204"/>
    <col min="8179" max="8179" width="9.7109375" style="204" customWidth="1"/>
    <col min="8180" max="8180" width="38.42578125" style="204" customWidth="1"/>
    <col min="8181" max="8181" width="29.140625" style="204" customWidth="1"/>
    <col min="8182" max="8434" width="9.140625" style="204"/>
    <col min="8435" max="8435" width="9.7109375" style="204" customWidth="1"/>
    <col min="8436" max="8436" width="38.42578125" style="204" customWidth="1"/>
    <col min="8437" max="8437" width="29.140625" style="204" customWidth="1"/>
    <col min="8438" max="8690" width="9.140625" style="204"/>
    <col min="8691" max="8691" width="9.7109375" style="204" customWidth="1"/>
    <col min="8692" max="8692" width="38.42578125" style="204" customWidth="1"/>
    <col min="8693" max="8693" width="29.140625" style="204" customWidth="1"/>
    <col min="8694" max="8946" width="9.140625" style="204"/>
    <col min="8947" max="8947" width="9.7109375" style="204" customWidth="1"/>
    <col min="8948" max="8948" width="38.42578125" style="204" customWidth="1"/>
    <col min="8949" max="8949" width="29.140625" style="204" customWidth="1"/>
    <col min="8950" max="9202" width="9.140625" style="204"/>
    <col min="9203" max="9203" width="9.7109375" style="204" customWidth="1"/>
    <col min="9204" max="9204" width="38.42578125" style="204" customWidth="1"/>
    <col min="9205" max="9205" width="29.140625" style="204" customWidth="1"/>
    <col min="9206" max="9458" width="9.140625" style="204"/>
    <col min="9459" max="9459" width="9.7109375" style="204" customWidth="1"/>
    <col min="9460" max="9460" width="38.42578125" style="204" customWidth="1"/>
    <col min="9461" max="9461" width="29.140625" style="204" customWidth="1"/>
    <col min="9462" max="9714" width="9.140625" style="204"/>
    <col min="9715" max="9715" width="9.7109375" style="204" customWidth="1"/>
    <col min="9716" max="9716" width="38.42578125" style="204" customWidth="1"/>
    <col min="9717" max="9717" width="29.140625" style="204" customWidth="1"/>
    <col min="9718" max="9970" width="9.140625" style="204"/>
    <col min="9971" max="9971" width="9.7109375" style="204" customWidth="1"/>
    <col min="9972" max="9972" width="38.42578125" style="204" customWidth="1"/>
    <col min="9973" max="9973" width="29.140625" style="204" customWidth="1"/>
    <col min="9974" max="10226" width="9.140625" style="204"/>
    <col min="10227" max="10227" width="9.7109375" style="204" customWidth="1"/>
    <col min="10228" max="10228" width="38.42578125" style="204" customWidth="1"/>
    <col min="10229" max="10229" width="29.140625" style="204" customWidth="1"/>
    <col min="10230" max="10482" width="9.140625" style="204"/>
    <col min="10483" max="10483" width="9.7109375" style="204" customWidth="1"/>
    <col min="10484" max="10484" width="38.42578125" style="204" customWidth="1"/>
    <col min="10485" max="10485" width="29.140625" style="204" customWidth="1"/>
    <col min="10486" max="10738" width="9.140625" style="204"/>
    <col min="10739" max="10739" width="9.7109375" style="204" customWidth="1"/>
    <col min="10740" max="10740" width="38.42578125" style="204" customWidth="1"/>
    <col min="10741" max="10741" width="29.140625" style="204" customWidth="1"/>
    <col min="10742" max="10994" width="9.140625" style="204"/>
    <col min="10995" max="10995" width="9.7109375" style="204" customWidth="1"/>
    <col min="10996" max="10996" width="38.42578125" style="204" customWidth="1"/>
    <col min="10997" max="10997" width="29.140625" style="204" customWidth="1"/>
    <col min="10998" max="11250" width="9.140625" style="204"/>
    <col min="11251" max="11251" width="9.7109375" style="204" customWidth="1"/>
    <col min="11252" max="11252" width="38.42578125" style="204" customWidth="1"/>
    <col min="11253" max="11253" width="29.140625" style="204" customWidth="1"/>
    <col min="11254" max="11506" width="9.140625" style="204"/>
    <col min="11507" max="11507" width="9.7109375" style="204" customWidth="1"/>
    <col min="11508" max="11508" width="38.42578125" style="204" customWidth="1"/>
    <col min="11509" max="11509" width="29.140625" style="204" customWidth="1"/>
    <col min="11510" max="11762" width="9.140625" style="204"/>
    <col min="11763" max="11763" width="9.7109375" style="204" customWidth="1"/>
    <col min="11764" max="11764" width="38.42578125" style="204" customWidth="1"/>
    <col min="11765" max="11765" width="29.140625" style="204" customWidth="1"/>
    <col min="11766" max="12018" width="9.140625" style="204"/>
    <col min="12019" max="12019" width="9.7109375" style="204" customWidth="1"/>
    <col min="12020" max="12020" width="38.42578125" style="204" customWidth="1"/>
    <col min="12021" max="12021" width="29.140625" style="204" customWidth="1"/>
    <col min="12022" max="12274" width="9.140625" style="204"/>
    <col min="12275" max="12275" width="9.7109375" style="204" customWidth="1"/>
    <col min="12276" max="12276" width="38.42578125" style="204" customWidth="1"/>
    <col min="12277" max="12277" width="29.140625" style="204" customWidth="1"/>
    <col min="12278" max="12530" width="9.140625" style="204"/>
    <col min="12531" max="12531" width="9.7109375" style="204" customWidth="1"/>
    <col min="12532" max="12532" width="38.42578125" style="204" customWidth="1"/>
    <col min="12533" max="12533" width="29.140625" style="204" customWidth="1"/>
    <col min="12534" max="12786" width="9.140625" style="204"/>
    <col min="12787" max="12787" width="9.7109375" style="204" customWidth="1"/>
    <col min="12788" max="12788" width="38.42578125" style="204" customWidth="1"/>
    <col min="12789" max="12789" width="29.140625" style="204" customWidth="1"/>
    <col min="12790" max="13042" width="9.140625" style="204"/>
    <col min="13043" max="13043" width="9.7109375" style="204" customWidth="1"/>
    <col min="13044" max="13044" width="38.42578125" style="204" customWidth="1"/>
    <col min="13045" max="13045" width="29.140625" style="204" customWidth="1"/>
    <col min="13046" max="13298" width="9.140625" style="204"/>
    <col min="13299" max="13299" width="9.7109375" style="204" customWidth="1"/>
    <col min="13300" max="13300" width="38.42578125" style="204" customWidth="1"/>
    <col min="13301" max="13301" width="29.140625" style="204" customWidth="1"/>
    <col min="13302" max="13554" width="9.140625" style="204"/>
    <col min="13555" max="13555" width="9.7109375" style="204" customWidth="1"/>
    <col min="13556" max="13556" width="38.42578125" style="204" customWidth="1"/>
    <col min="13557" max="13557" width="29.140625" style="204" customWidth="1"/>
    <col min="13558" max="13810" width="9.140625" style="204"/>
    <col min="13811" max="13811" width="9.7109375" style="204" customWidth="1"/>
    <col min="13812" max="13812" width="38.42578125" style="204" customWidth="1"/>
    <col min="13813" max="13813" width="29.140625" style="204" customWidth="1"/>
    <col min="13814" max="14066" width="9.140625" style="204"/>
    <col min="14067" max="14067" width="9.7109375" style="204" customWidth="1"/>
    <col min="14068" max="14068" width="38.42578125" style="204" customWidth="1"/>
    <col min="14069" max="14069" width="29.140625" style="204" customWidth="1"/>
    <col min="14070" max="14322" width="9.140625" style="204"/>
    <col min="14323" max="14323" width="9.7109375" style="204" customWidth="1"/>
    <col min="14324" max="14324" width="38.42578125" style="204" customWidth="1"/>
    <col min="14325" max="14325" width="29.140625" style="204" customWidth="1"/>
    <col min="14326" max="14578" width="9.140625" style="204"/>
    <col min="14579" max="14579" width="9.7109375" style="204" customWidth="1"/>
    <col min="14580" max="14580" width="38.42578125" style="204" customWidth="1"/>
    <col min="14581" max="14581" width="29.140625" style="204" customWidth="1"/>
    <col min="14582" max="14834" width="9.140625" style="204"/>
    <col min="14835" max="14835" width="9.7109375" style="204" customWidth="1"/>
    <col min="14836" max="14836" width="38.42578125" style="204" customWidth="1"/>
    <col min="14837" max="14837" width="29.140625" style="204" customWidth="1"/>
    <col min="14838" max="15090" width="9.140625" style="204"/>
    <col min="15091" max="15091" width="9.7109375" style="204" customWidth="1"/>
    <col min="15092" max="15092" width="38.42578125" style="204" customWidth="1"/>
    <col min="15093" max="15093" width="29.140625" style="204" customWidth="1"/>
    <col min="15094" max="15346" width="9.140625" style="204"/>
    <col min="15347" max="15347" width="9.7109375" style="204" customWidth="1"/>
    <col min="15348" max="15348" width="38.42578125" style="204" customWidth="1"/>
    <col min="15349" max="15349" width="29.140625" style="204" customWidth="1"/>
    <col min="15350" max="15602" width="9.140625" style="204"/>
    <col min="15603" max="15603" width="9.7109375" style="204" customWidth="1"/>
    <col min="15604" max="15604" width="38.42578125" style="204" customWidth="1"/>
    <col min="15605" max="15605" width="29.140625" style="204" customWidth="1"/>
    <col min="15606" max="15858" width="9.140625" style="204"/>
    <col min="15859" max="15859" width="9.7109375" style="204" customWidth="1"/>
    <col min="15860" max="15860" width="38.42578125" style="204" customWidth="1"/>
    <col min="15861" max="15861" width="29.140625" style="204" customWidth="1"/>
    <col min="15862" max="16114" width="9.140625" style="204"/>
    <col min="16115" max="16115" width="9.7109375" style="204" customWidth="1"/>
    <col min="16116" max="16116" width="38.42578125" style="204" customWidth="1"/>
    <col min="16117" max="16117" width="29.140625" style="204" customWidth="1"/>
    <col min="16118" max="16384" width="9.140625" style="204"/>
  </cols>
  <sheetData>
    <row r="1" spans="1:3" ht="28.9" customHeight="1">
      <c r="A1" s="543" t="s">
        <v>1775</v>
      </c>
      <c r="B1" s="544"/>
      <c r="C1" s="544"/>
    </row>
    <row r="2" spans="1:3" ht="24">
      <c r="A2" s="383" t="s">
        <v>523</v>
      </c>
      <c r="B2" s="384" t="s">
        <v>471</v>
      </c>
      <c r="C2" s="383" t="s">
        <v>1290</v>
      </c>
    </row>
    <row r="3" spans="1:3" s="205" customFormat="1">
      <c r="A3" s="335">
        <v>1</v>
      </c>
      <c r="B3" s="336" t="s">
        <v>913</v>
      </c>
      <c r="C3" s="448">
        <v>2855.884204999993</v>
      </c>
    </row>
    <row r="4" spans="1:3" s="205" customFormat="1">
      <c r="A4" s="335">
        <v>2</v>
      </c>
      <c r="B4" s="336" t="s">
        <v>923</v>
      </c>
      <c r="C4" s="448">
        <v>1195.1507620499997</v>
      </c>
    </row>
    <row r="5" spans="1:3" s="205" customFormat="1">
      <c r="A5" s="335">
        <v>3</v>
      </c>
      <c r="B5" s="336" t="s">
        <v>910</v>
      </c>
      <c r="C5" s="448">
        <v>987.22337521499981</v>
      </c>
    </row>
    <row r="6" spans="1:3" s="205" customFormat="1">
      <c r="A6" s="335">
        <v>4</v>
      </c>
      <c r="B6" s="336" t="s">
        <v>904</v>
      </c>
      <c r="C6" s="448">
        <v>886.41101895917723</v>
      </c>
    </row>
    <row r="7" spans="1:3" s="205" customFormat="1">
      <c r="A7" s="335">
        <v>5</v>
      </c>
      <c r="B7" s="336" t="s">
        <v>893</v>
      </c>
      <c r="C7" s="448">
        <v>768.02006250000011</v>
      </c>
    </row>
    <row r="8" spans="1:3" s="205" customFormat="1">
      <c r="A8" s="335">
        <v>6</v>
      </c>
      <c r="B8" s="336" t="s">
        <v>915</v>
      </c>
      <c r="C8" s="448">
        <v>766.62892999999872</v>
      </c>
    </row>
    <row r="9" spans="1:3" s="205" customFormat="1">
      <c r="A9" s="335">
        <v>7</v>
      </c>
      <c r="B9" s="336" t="s">
        <v>950</v>
      </c>
      <c r="C9" s="448">
        <v>736.45110499999998</v>
      </c>
    </row>
    <row r="10" spans="1:3" s="205" customFormat="1">
      <c r="A10" s="335">
        <v>8</v>
      </c>
      <c r="B10" s="336" t="s">
        <v>50</v>
      </c>
      <c r="C10" s="448">
        <v>644.36992749999945</v>
      </c>
    </row>
    <row r="11" spans="1:3" s="205" customFormat="1">
      <c r="A11" s="335">
        <v>9</v>
      </c>
      <c r="B11" s="336" t="s">
        <v>72</v>
      </c>
      <c r="C11" s="448">
        <v>509.44812767501139</v>
      </c>
    </row>
    <row r="12" spans="1:3" s="205" customFormat="1">
      <c r="A12" s="335">
        <v>10</v>
      </c>
      <c r="B12" s="336" t="s">
        <v>925</v>
      </c>
      <c r="C12" s="448">
        <v>508.78702499999952</v>
      </c>
    </row>
    <row r="13" spans="1:3" s="205" customFormat="1">
      <c r="A13" s="335">
        <v>11</v>
      </c>
      <c r="B13" s="336" t="s">
        <v>985</v>
      </c>
      <c r="C13" s="448">
        <v>457.58402602519652</v>
      </c>
    </row>
    <row r="14" spans="1:3" s="205" customFormat="1" ht="15.6" customHeight="1">
      <c r="A14" s="335">
        <v>12</v>
      </c>
      <c r="B14" s="336" t="s">
        <v>899</v>
      </c>
      <c r="C14" s="448">
        <v>434.19775499999992</v>
      </c>
    </row>
    <row r="15" spans="1:3" s="205" customFormat="1">
      <c r="A15" s="335">
        <v>13</v>
      </c>
      <c r="B15" s="336" t="s">
        <v>946</v>
      </c>
      <c r="C15" s="448">
        <v>379.74146499998756</v>
      </c>
    </row>
    <row r="16" spans="1:3" s="205" customFormat="1">
      <c r="A16" s="335">
        <v>14</v>
      </c>
      <c r="B16" s="336" t="s">
        <v>943</v>
      </c>
      <c r="C16" s="448">
        <v>370.7236749999978</v>
      </c>
    </row>
    <row r="17" spans="1:3" s="205" customFormat="1">
      <c r="A17" s="335">
        <v>15</v>
      </c>
      <c r="B17" s="336" t="s">
        <v>982</v>
      </c>
      <c r="C17" s="448">
        <v>332.76333500000089</v>
      </c>
    </row>
    <row r="18" spans="1:3" s="205" customFormat="1">
      <c r="A18" s="335">
        <v>16</v>
      </c>
      <c r="B18" s="336" t="s">
        <v>492</v>
      </c>
      <c r="C18" s="448">
        <v>242.79339279999957</v>
      </c>
    </row>
    <row r="19" spans="1:3" s="205" customFormat="1">
      <c r="A19" s="335">
        <v>17</v>
      </c>
      <c r="B19" s="336" t="s">
        <v>1030</v>
      </c>
      <c r="C19" s="448">
        <v>233.05388697882435</v>
      </c>
    </row>
    <row r="20" spans="1:3" s="205" customFormat="1">
      <c r="A20" s="335">
        <v>18</v>
      </c>
      <c r="B20" s="336" t="s">
        <v>1750</v>
      </c>
      <c r="C20" s="448">
        <v>118.09753999999997</v>
      </c>
    </row>
    <row r="21" spans="1:3" s="205" customFormat="1">
      <c r="A21" s="335">
        <v>19</v>
      </c>
      <c r="B21" s="336" t="s">
        <v>1713</v>
      </c>
      <c r="C21" s="448">
        <v>85.504485000000003</v>
      </c>
    </row>
    <row r="22" spans="1:3" s="205" customFormat="1">
      <c r="A22" s="335">
        <v>20</v>
      </c>
      <c r="B22" s="336" t="s">
        <v>1027</v>
      </c>
      <c r="C22" s="448">
        <v>78.299634999999995</v>
      </c>
    </row>
    <row r="23" spans="1:3" s="205" customFormat="1" ht="22.5">
      <c r="A23" s="335">
        <v>21</v>
      </c>
      <c r="B23" s="336" t="s">
        <v>1028</v>
      </c>
      <c r="C23" s="448">
        <v>62.637794999999997</v>
      </c>
    </row>
    <row r="24" spans="1:3" s="205" customFormat="1" ht="22.5">
      <c r="A24" s="335">
        <v>22</v>
      </c>
      <c r="B24" s="336" t="s">
        <v>1751</v>
      </c>
      <c r="C24" s="448">
        <v>46.938465000000008</v>
      </c>
    </row>
    <row r="25" spans="1:3" s="205" customFormat="1">
      <c r="A25" s="335">
        <v>23</v>
      </c>
      <c r="B25" s="336" t="s">
        <v>911</v>
      </c>
      <c r="C25" s="448">
        <v>45.441560000000038</v>
      </c>
    </row>
    <row r="26" spans="1:3" s="205" customFormat="1">
      <c r="A26" s="335">
        <v>24</v>
      </c>
      <c r="B26" s="336" t="s">
        <v>1002</v>
      </c>
      <c r="C26" s="448">
        <v>41.116257499999996</v>
      </c>
    </row>
    <row r="27" spans="1:3" s="205" customFormat="1">
      <c r="A27" s="335">
        <v>25</v>
      </c>
      <c r="B27" s="336" t="s">
        <v>1029</v>
      </c>
      <c r="C27" s="448">
        <v>40.879827499999998</v>
      </c>
    </row>
    <row r="28" spans="1:3" s="205" customFormat="1">
      <c r="A28" s="335">
        <v>26</v>
      </c>
      <c r="B28" s="336" t="s">
        <v>976</v>
      </c>
      <c r="C28" s="448">
        <v>26.959665000000058</v>
      </c>
    </row>
    <row r="29" spans="1:3" s="205" customFormat="1">
      <c r="A29" s="335">
        <v>27</v>
      </c>
      <c r="B29" s="336" t="s">
        <v>1040</v>
      </c>
      <c r="C29" s="448">
        <v>17.2073775</v>
      </c>
    </row>
    <row r="30" spans="1:3" s="205" customFormat="1">
      <c r="A30" s="335">
        <v>28</v>
      </c>
      <c r="B30" s="336" t="s">
        <v>958</v>
      </c>
      <c r="C30" s="448">
        <v>15.034879999999987</v>
      </c>
    </row>
    <row r="31" spans="1:3" s="205" customFormat="1" ht="22.5">
      <c r="A31" s="335">
        <v>29</v>
      </c>
      <c r="B31" s="336" t="s">
        <v>1303</v>
      </c>
      <c r="C31" s="448">
        <v>12.6616125</v>
      </c>
    </row>
    <row r="32" spans="1:3" s="205" customFormat="1">
      <c r="A32" s="335">
        <v>30</v>
      </c>
      <c r="B32" s="336" t="s">
        <v>1627</v>
      </c>
      <c r="C32" s="448">
        <v>12.46512000000001</v>
      </c>
    </row>
    <row r="33" spans="1:3" s="205" customFormat="1" ht="22.5">
      <c r="A33" s="335">
        <v>31</v>
      </c>
      <c r="B33" s="336" t="s">
        <v>1628</v>
      </c>
      <c r="C33" s="448">
        <v>10.243365000000001</v>
      </c>
    </row>
    <row r="34" spans="1:3" s="205" customFormat="1">
      <c r="A34" s="335">
        <v>32</v>
      </c>
      <c r="B34" s="336" t="s">
        <v>947</v>
      </c>
      <c r="C34" s="448">
        <v>7.1242625000000004</v>
      </c>
    </row>
    <row r="35" spans="1:3" s="205" customFormat="1">
      <c r="A35" s="335">
        <v>33</v>
      </c>
      <c r="B35" s="336" t="s">
        <v>1335</v>
      </c>
      <c r="C35" s="448">
        <v>5.1500374600002488</v>
      </c>
    </row>
    <row r="36" spans="1:3" s="205" customFormat="1">
      <c r="A36" s="335">
        <v>34</v>
      </c>
      <c r="B36" s="336" t="s">
        <v>983</v>
      </c>
      <c r="C36" s="448">
        <v>4.5899874999999994</v>
      </c>
    </row>
    <row r="37" spans="1:3" s="205" customFormat="1">
      <c r="A37" s="335">
        <v>35</v>
      </c>
      <c r="B37" s="336" t="s">
        <v>1052</v>
      </c>
      <c r="C37" s="448">
        <v>2.4211499999999999</v>
      </c>
    </row>
    <row r="38" spans="1:3" s="205" customFormat="1">
      <c r="A38" s="335">
        <v>36</v>
      </c>
      <c r="B38" s="336" t="s">
        <v>1452</v>
      </c>
      <c r="C38" s="448">
        <v>1.43832</v>
      </c>
    </row>
    <row r="39" spans="1:3" s="205" customFormat="1">
      <c r="A39" s="335">
        <v>37</v>
      </c>
      <c r="B39" s="336" t="s">
        <v>1307</v>
      </c>
      <c r="C39" s="448">
        <v>1.034775</v>
      </c>
    </row>
    <row r="40" spans="1:3" s="205" customFormat="1">
      <c r="A40" s="335">
        <v>38</v>
      </c>
      <c r="B40" s="336" t="s">
        <v>1069</v>
      </c>
      <c r="C40" s="448">
        <v>0.76037750000000004</v>
      </c>
    </row>
    <row r="41" spans="1:3" s="205" customFormat="1">
      <c r="A41" s="335">
        <v>39</v>
      </c>
      <c r="B41" s="336" t="s">
        <v>1752</v>
      </c>
      <c r="C41" s="448">
        <v>0.30264000000000035</v>
      </c>
    </row>
    <row r="42" spans="1:3" s="205" customFormat="1">
      <c r="A42" s="335">
        <v>40</v>
      </c>
      <c r="B42" s="336" t="s">
        <v>1031</v>
      </c>
      <c r="C42" s="448">
        <v>0.30038750000000003</v>
      </c>
    </row>
    <row r="43" spans="1:3" s="205" customFormat="1">
      <c r="A43" s="335">
        <v>41</v>
      </c>
      <c r="B43" s="336" t="s">
        <v>1753</v>
      </c>
      <c r="C43" s="448">
        <v>0.25168000000000063</v>
      </c>
    </row>
    <row r="44" spans="1:3" s="205" customFormat="1">
      <c r="A44" s="335">
        <v>42</v>
      </c>
      <c r="B44" s="336" t="s">
        <v>1754</v>
      </c>
      <c r="C44" s="448">
        <v>0.10527999999999955</v>
      </c>
    </row>
    <row r="45" spans="1:3" s="205" customFormat="1">
      <c r="A45" s="335">
        <v>43</v>
      </c>
      <c r="B45" s="336" t="s">
        <v>1755</v>
      </c>
      <c r="C45" s="448">
        <v>9.7439999999999638E-2</v>
      </c>
    </row>
    <row r="46" spans="1:3" s="205" customFormat="1">
      <c r="A46" s="335">
        <v>44</v>
      </c>
      <c r="B46" s="336" t="s">
        <v>1756</v>
      </c>
      <c r="C46" s="448">
        <v>6.2399999999999706E-2</v>
      </c>
    </row>
    <row r="47" spans="1:3" s="205" customFormat="1">
      <c r="A47" s="335">
        <v>45</v>
      </c>
      <c r="B47" s="336" t="s">
        <v>1757</v>
      </c>
      <c r="C47" s="448">
        <v>5.8479999999999747E-2</v>
      </c>
    </row>
    <row r="48" spans="1:3" s="205" customFormat="1">
      <c r="A48" s="335">
        <v>46</v>
      </c>
      <c r="B48" s="336" t="s">
        <v>1758</v>
      </c>
      <c r="C48" s="448">
        <v>5.6159999999999786E-2</v>
      </c>
    </row>
    <row r="49" spans="1:3" s="205" customFormat="1">
      <c r="A49" s="335">
        <v>47</v>
      </c>
      <c r="B49" s="336" t="s">
        <v>1759</v>
      </c>
      <c r="C49" s="448">
        <v>4.7600000000000094E-2</v>
      </c>
    </row>
    <row r="50" spans="1:3" s="205" customFormat="1">
      <c r="A50" s="335">
        <v>48</v>
      </c>
      <c r="B50" s="336" t="s">
        <v>1760</v>
      </c>
      <c r="C50" s="448">
        <v>3.8960000000000036E-2</v>
      </c>
    </row>
    <row r="51" spans="1:3" s="205" customFormat="1">
      <c r="A51" s="335">
        <v>49</v>
      </c>
      <c r="B51" s="336" t="s">
        <v>1761</v>
      </c>
      <c r="C51" s="448">
        <v>3.744000000000005E-2</v>
      </c>
    </row>
    <row r="52" spans="1:3" s="205" customFormat="1">
      <c r="A52" s="335">
        <v>50</v>
      </c>
      <c r="B52" s="336" t="s">
        <v>1762</v>
      </c>
      <c r="C52" s="448">
        <v>3.744000000000005E-2</v>
      </c>
    </row>
    <row r="53" spans="1:3" s="205" customFormat="1">
      <c r="A53" s="335">
        <v>51</v>
      </c>
      <c r="B53" s="336" t="s">
        <v>1772</v>
      </c>
      <c r="C53" s="467">
        <v>-1.2750000000000001E-3</v>
      </c>
    </row>
    <row r="54" spans="1:3" s="205" customFormat="1" ht="22.5">
      <c r="A54" s="335">
        <v>52</v>
      </c>
      <c r="B54" s="336" t="s">
        <v>1041</v>
      </c>
      <c r="C54" s="467">
        <v>-1.2750000000000001E-3</v>
      </c>
    </row>
    <row r="55" spans="1:3" s="205" customFormat="1">
      <c r="A55" s="335">
        <v>53</v>
      </c>
      <c r="B55" s="336" t="s">
        <v>1486</v>
      </c>
      <c r="C55" s="467">
        <v>-1.2750000000000001E-3</v>
      </c>
    </row>
    <row r="56" spans="1:3" s="205" customFormat="1">
      <c r="A56" s="335">
        <v>54</v>
      </c>
      <c r="B56" s="336" t="s">
        <v>1486</v>
      </c>
      <c r="C56" s="467">
        <v>-1.2750000000000001E-3</v>
      </c>
    </row>
    <row r="57" spans="1:3" s="205" customFormat="1">
      <c r="A57" s="335">
        <v>55</v>
      </c>
      <c r="B57" s="336" t="s">
        <v>1356</v>
      </c>
      <c r="C57" s="448">
        <v>-8.0999999999999996E-3</v>
      </c>
    </row>
    <row r="58" spans="1:3" s="205" customFormat="1" ht="22.5">
      <c r="A58" s="335">
        <v>56</v>
      </c>
      <c r="B58" s="336" t="s">
        <v>1044</v>
      </c>
      <c r="C58" s="448">
        <v>-1.32E-2</v>
      </c>
    </row>
    <row r="59" spans="1:3" s="205" customFormat="1">
      <c r="A59" s="335">
        <v>57</v>
      </c>
      <c r="B59" s="336" t="s">
        <v>1324</v>
      </c>
      <c r="C59" s="448">
        <v>-2.0049999999999998E-2</v>
      </c>
    </row>
    <row r="60" spans="1:3" s="205" customFormat="1" ht="22.5">
      <c r="A60" s="335">
        <v>58</v>
      </c>
      <c r="B60" s="336" t="s">
        <v>853</v>
      </c>
      <c r="C60" s="448">
        <v>-4.0750000000000001E-2</v>
      </c>
    </row>
    <row r="61" spans="1:3" s="205" customFormat="1">
      <c r="A61" s="335">
        <v>59</v>
      </c>
      <c r="B61" s="336" t="s">
        <v>1112</v>
      </c>
      <c r="C61" s="448">
        <v>-4.7045000000000003E-2</v>
      </c>
    </row>
    <row r="62" spans="1:3" s="205" customFormat="1">
      <c r="A62" s="335">
        <v>60</v>
      </c>
      <c r="B62" s="336" t="s">
        <v>1046</v>
      </c>
      <c r="C62" s="448">
        <v>-8.9700000000000002E-2</v>
      </c>
    </row>
    <row r="63" spans="1:3" s="205" customFormat="1">
      <c r="A63" s="335">
        <v>61</v>
      </c>
      <c r="B63" s="336" t="s">
        <v>1049</v>
      </c>
      <c r="C63" s="448">
        <v>-0.21790000000000001</v>
      </c>
    </row>
    <row r="64" spans="1:3" s="205" customFormat="1">
      <c r="A64" s="335">
        <v>62</v>
      </c>
      <c r="B64" s="336" t="s">
        <v>1011</v>
      </c>
      <c r="C64" s="448">
        <v>-0.28612500000000002</v>
      </c>
    </row>
    <row r="65" spans="1:3" s="205" customFormat="1">
      <c r="A65" s="335">
        <v>63</v>
      </c>
      <c r="B65" s="336" t="s">
        <v>1337</v>
      </c>
      <c r="C65" s="448">
        <v>-0.32697500000000002</v>
      </c>
    </row>
    <row r="66" spans="1:3" s="205" customFormat="1">
      <c r="A66" s="335">
        <v>64</v>
      </c>
      <c r="B66" s="336" t="s">
        <v>1393</v>
      </c>
      <c r="C66" s="448">
        <v>-0.40250000000000002</v>
      </c>
    </row>
    <row r="67" spans="1:3" s="205" customFormat="1">
      <c r="A67" s="335">
        <v>65</v>
      </c>
      <c r="B67" s="336" t="s">
        <v>1395</v>
      </c>
      <c r="C67" s="448">
        <v>-0.47599999999999998</v>
      </c>
    </row>
    <row r="68" spans="1:3" s="205" customFormat="1">
      <c r="A68" s="335">
        <v>66</v>
      </c>
      <c r="B68" s="336" t="s">
        <v>1348</v>
      </c>
      <c r="C68" s="448">
        <v>-0.53802999999999801</v>
      </c>
    </row>
    <row r="69" spans="1:3" s="205" customFormat="1">
      <c r="A69" s="335">
        <v>67</v>
      </c>
      <c r="B69" s="336" t="s">
        <v>1033</v>
      </c>
      <c r="C69" s="448">
        <v>-0.57010000000000005</v>
      </c>
    </row>
    <row r="70" spans="1:3" s="205" customFormat="1">
      <c r="A70" s="335">
        <v>68</v>
      </c>
      <c r="B70" s="336" t="s">
        <v>1034</v>
      </c>
      <c r="C70" s="448">
        <v>-0.58887499999999993</v>
      </c>
    </row>
    <row r="71" spans="1:3" s="205" customFormat="1" ht="22.5">
      <c r="A71" s="335">
        <v>69</v>
      </c>
      <c r="B71" s="336" t="s">
        <v>1703</v>
      </c>
      <c r="C71" s="448">
        <v>-0.63687499999999997</v>
      </c>
    </row>
    <row r="72" spans="1:3" s="205" customFormat="1">
      <c r="A72" s="335">
        <v>70</v>
      </c>
      <c r="B72" s="336" t="s">
        <v>1620</v>
      </c>
      <c r="C72" s="448">
        <v>-0.67009500000000033</v>
      </c>
    </row>
    <row r="73" spans="1:3" s="205" customFormat="1">
      <c r="A73" s="335">
        <v>71</v>
      </c>
      <c r="B73" s="336" t="s">
        <v>1051</v>
      </c>
      <c r="C73" s="448">
        <v>-0.72597999999999996</v>
      </c>
    </row>
    <row r="74" spans="1:3" s="205" customFormat="1">
      <c r="A74" s="335">
        <v>72</v>
      </c>
      <c r="B74" s="336" t="s">
        <v>1605</v>
      </c>
      <c r="C74" s="448">
        <v>-0.73211999999999955</v>
      </c>
    </row>
    <row r="75" spans="1:3" s="205" customFormat="1">
      <c r="A75" s="335">
        <v>73</v>
      </c>
      <c r="B75" s="336" t="s">
        <v>1026</v>
      </c>
      <c r="C75" s="448">
        <v>-0.88011249999999996</v>
      </c>
    </row>
    <row r="76" spans="1:3" s="205" customFormat="1">
      <c r="A76" s="335">
        <v>74</v>
      </c>
      <c r="B76" s="336" t="s">
        <v>1347</v>
      </c>
      <c r="C76" s="448">
        <v>-0.89629999999999943</v>
      </c>
    </row>
    <row r="77" spans="1:3" s="205" customFormat="1">
      <c r="A77" s="335">
        <v>75</v>
      </c>
      <c r="B77" s="336" t="s">
        <v>1518</v>
      </c>
      <c r="C77" s="448">
        <v>-0.92400000000000004</v>
      </c>
    </row>
    <row r="78" spans="1:3" s="205" customFormat="1">
      <c r="A78" s="335">
        <v>76</v>
      </c>
      <c r="B78" s="336" t="s">
        <v>1336</v>
      </c>
      <c r="C78" s="448">
        <v>-0.94210000000000005</v>
      </c>
    </row>
    <row r="79" spans="1:3" s="205" customFormat="1">
      <c r="A79" s="335">
        <v>77</v>
      </c>
      <c r="B79" s="336" t="s">
        <v>1045</v>
      </c>
      <c r="C79" s="448">
        <v>-1.0127899999999999</v>
      </c>
    </row>
    <row r="80" spans="1:3" s="205" customFormat="1">
      <c r="A80" s="335">
        <v>78</v>
      </c>
      <c r="B80" s="336" t="s">
        <v>969</v>
      </c>
      <c r="C80" s="448">
        <v>-1.0187499999999998</v>
      </c>
    </row>
    <row r="81" spans="1:3" s="205" customFormat="1" ht="33.75">
      <c r="A81" s="335">
        <v>79</v>
      </c>
      <c r="B81" s="336" t="s">
        <v>1323</v>
      </c>
      <c r="C81" s="448">
        <v>-1.0800025</v>
      </c>
    </row>
    <row r="82" spans="1:3" s="205" customFormat="1">
      <c r="A82" s="335">
        <v>80</v>
      </c>
      <c r="B82" s="336" t="s">
        <v>1047</v>
      </c>
      <c r="C82" s="448">
        <v>-1.1197925</v>
      </c>
    </row>
    <row r="83" spans="1:3" s="205" customFormat="1">
      <c r="A83" s="335">
        <v>81</v>
      </c>
      <c r="B83" s="336" t="s">
        <v>1032</v>
      </c>
      <c r="C83" s="448">
        <v>-1.1868000000000001</v>
      </c>
    </row>
    <row r="84" spans="1:3" s="205" customFormat="1" ht="33.75">
      <c r="A84" s="335">
        <v>82</v>
      </c>
      <c r="B84" s="336" t="s">
        <v>1322</v>
      </c>
      <c r="C84" s="448">
        <v>-1.2340875000000149</v>
      </c>
    </row>
    <row r="85" spans="1:3" s="205" customFormat="1" ht="22.5">
      <c r="A85" s="335">
        <v>83</v>
      </c>
      <c r="B85" s="336" t="s">
        <v>1025</v>
      </c>
      <c r="C85" s="448">
        <v>-1.2772650000000001</v>
      </c>
    </row>
    <row r="86" spans="1:3" s="205" customFormat="1" ht="22.5">
      <c r="A86" s="335">
        <v>84</v>
      </c>
      <c r="B86" s="336" t="s">
        <v>1019</v>
      </c>
      <c r="C86" s="448">
        <v>-1.3731575</v>
      </c>
    </row>
    <row r="87" spans="1:3" s="205" customFormat="1">
      <c r="A87" s="335">
        <v>85</v>
      </c>
      <c r="B87" s="336" t="s">
        <v>1008</v>
      </c>
      <c r="C87" s="448">
        <v>-1.3976000000000002</v>
      </c>
    </row>
    <row r="88" spans="1:3" s="205" customFormat="1">
      <c r="A88" s="335">
        <v>86</v>
      </c>
      <c r="B88" s="336" t="s">
        <v>1012</v>
      </c>
      <c r="C88" s="448">
        <v>-1.4055175</v>
      </c>
    </row>
    <row r="89" spans="1:3" s="205" customFormat="1" ht="22.5">
      <c r="A89" s="335">
        <v>87</v>
      </c>
      <c r="B89" s="336" t="s">
        <v>1458</v>
      </c>
      <c r="C89" s="448">
        <v>-1.43832</v>
      </c>
    </row>
    <row r="90" spans="1:3" s="205" customFormat="1">
      <c r="A90" s="335">
        <v>88</v>
      </c>
      <c r="B90" s="336" t="s">
        <v>1346</v>
      </c>
      <c r="C90" s="448">
        <v>-1.5974250000000085</v>
      </c>
    </row>
    <row r="91" spans="1:3" s="205" customFormat="1" ht="22.5">
      <c r="A91" s="335">
        <v>89</v>
      </c>
      <c r="B91" s="336" t="s">
        <v>1388</v>
      </c>
      <c r="C91" s="448">
        <v>-1.736505</v>
      </c>
    </row>
    <row r="92" spans="1:3" s="205" customFormat="1">
      <c r="A92" s="335">
        <v>90</v>
      </c>
      <c r="B92" s="336" t="s">
        <v>957</v>
      </c>
      <c r="C92" s="448">
        <v>-1.8180475</v>
      </c>
    </row>
    <row r="93" spans="1:3" s="205" customFormat="1">
      <c r="A93" s="335">
        <v>91</v>
      </c>
      <c r="B93" s="336" t="s">
        <v>1062</v>
      </c>
      <c r="C93" s="448">
        <v>-1.8839025</v>
      </c>
    </row>
    <row r="94" spans="1:3" s="205" customFormat="1" ht="22.5">
      <c r="A94" s="335">
        <v>92</v>
      </c>
      <c r="B94" s="336" t="s">
        <v>1648</v>
      </c>
      <c r="C94" s="448">
        <v>-1.9135124999999997</v>
      </c>
    </row>
    <row r="95" spans="1:3" s="205" customFormat="1">
      <c r="A95" s="335">
        <v>93</v>
      </c>
      <c r="B95" s="336" t="s">
        <v>1001</v>
      </c>
      <c r="C95" s="448">
        <v>-1.9562599999999999</v>
      </c>
    </row>
    <row r="96" spans="1:3" s="205" customFormat="1">
      <c r="A96" s="335">
        <v>94</v>
      </c>
      <c r="B96" s="336" t="s">
        <v>867</v>
      </c>
      <c r="C96" s="448">
        <v>-2.0832600000000197</v>
      </c>
    </row>
    <row r="97" spans="1:3" s="205" customFormat="1">
      <c r="A97" s="335">
        <v>95</v>
      </c>
      <c r="B97" s="336" t="s">
        <v>1679</v>
      </c>
      <c r="C97" s="448">
        <v>-2.1951700000000001</v>
      </c>
    </row>
    <row r="98" spans="1:3" s="205" customFormat="1" ht="22.5">
      <c r="A98" s="335">
        <v>96</v>
      </c>
      <c r="B98" s="336" t="s">
        <v>924</v>
      </c>
      <c r="C98" s="448">
        <v>-2.3219650000000001</v>
      </c>
    </row>
    <row r="99" spans="1:3" s="205" customFormat="1">
      <c r="A99" s="335">
        <v>97</v>
      </c>
      <c r="B99" s="336" t="s">
        <v>944</v>
      </c>
      <c r="C99" s="448">
        <v>-2.5044500000000003</v>
      </c>
    </row>
    <row r="100" spans="1:3" s="205" customFormat="1">
      <c r="A100" s="335">
        <v>98</v>
      </c>
      <c r="B100" s="336" t="s">
        <v>1563</v>
      </c>
      <c r="C100" s="448">
        <v>-2.5387949999999999</v>
      </c>
    </row>
    <row r="101" spans="1:3" s="205" customFormat="1" ht="22.5">
      <c r="A101" s="335">
        <v>99</v>
      </c>
      <c r="B101" s="336" t="s">
        <v>1383</v>
      </c>
      <c r="C101" s="448">
        <v>-2.8782125000000001</v>
      </c>
    </row>
    <row r="102" spans="1:3" s="205" customFormat="1">
      <c r="A102" s="335">
        <v>100</v>
      </c>
      <c r="B102" s="336" t="s">
        <v>877</v>
      </c>
      <c r="C102" s="448">
        <v>-2.8948274999999999</v>
      </c>
    </row>
    <row r="103" spans="1:3" s="205" customFormat="1" ht="22.5">
      <c r="A103" s="335">
        <v>101</v>
      </c>
      <c r="B103" s="336" t="s">
        <v>1023</v>
      </c>
      <c r="C103" s="448">
        <v>-2.9206750000000001</v>
      </c>
    </row>
    <row r="104" spans="1:3" s="205" customFormat="1">
      <c r="A104" s="335">
        <v>102</v>
      </c>
      <c r="B104" s="336" t="s">
        <v>1306</v>
      </c>
      <c r="C104" s="448">
        <v>-2.9789724999999998</v>
      </c>
    </row>
    <row r="105" spans="1:3" s="205" customFormat="1">
      <c r="A105" s="335">
        <v>103</v>
      </c>
      <c r="B105" s="336" t="s">
        <v>1367</v>
      </c>
      <c r="C105" s="448">
        <v>-3.0123150000000001</v>
      </c>
    </row>
    <row r="106" spans="1:3" s="205" customFormat="1" ht="22.5">
      <c r="A106" s="335">
        <v>104</v>
      </c>
      <c r="B106" s="336" t="s">
        <v>1680</v>
      </c>
      <c r="C106" s="448">
        <v>-3.0500750000000001</v>
      </c>
    </row>
    <row r="107" spans="1:3" s="205" customFormat="1" ht="22.5">
      <c r="A107" s="335">
        <v>105</v>
      </c>
      <c r="B107" s="336" t="s">
        <v>1305</v>
      </c>
      <c r="C107" s="448">
        <v>-3.0685000000000002</v>
      </c>
    </row>
    <row r="108" spans="1:3" s="205" customFormat="1">
      <c r="A108" s="335">
        <v>106</v>
      </c>
      <c r="B108" s="336" t="s">
        <v>959</v>
      </c>
      <c r="C108" s="448">
        <v>-3.128495</v>
      </c>
    </row>
    <row r="109" spans="1:3" s="205" customFormat="1" ht="22.5">
      <c r="A109" s="335">
        <v>107</v>
      </c>
      <c r="B109" s="336" t="s">
        <v>1022</v>
      </c>
      <c r="C109" s="448">
        <v>-3.1919875000000002</v>
      </c>
    </row>
    <row r="110" spans="1:3" s="205" customFormat="1" ht="22.5">
      <c r="A110" s="335">
        <v>108</v>
      </c>
      <c r="B110" s="336" t="s">
        <v>1043</v>
      </c>
      <c r="C110" s="448">
        <v>-3.2339725000000001</v>
      </c>
    </row>
    <row r="111" spans="1:3" s="205" customFormat="1">
      <c r="A111" s="335">
        <v>109</v>
      </c>
      <c r="B111" s="336" t="s">
        <v>1005</v>
      </c>
      <c r="C111" s="448">
        <v>-3.3278375000000002</v>
      </c>
    </row>
    <row r="112" spans="1:3" s="205" customFormat="1">
      <c r="A112" s="335">
        <v>110</v>
      </c>
      <c r="B112" s="336" t="s">
        <v>972</v>
      </c>
      <c r="C112" s="448">
        <v>-3.478885</v>
      </c>
    </row>
    <row r="113" spans="1:3" s="205" customFormat="1" ht="22.5">
      <c r="A113" s="335">
        <v>111</v>
      </c>
      <c r="B113" s="336" t="s">
        <v>1674</v>
      </c>
      <c r="C113" s="448">
        <v>-3.5238300000000002</v>
      </c>
    </row>
    <row r="114" spans="1:3" s="205" customFormat="1">
      <c r="A114" s="335">
        <v>112</v>
      </c>
      <c r="B114" s="336" t="s">
        <v>1609</v>
      </c>
      <c r="C114" s="448">
        <v>-3.5829475</v>
      </c>
    </row>
    <row r="115" spans="1:3" s="205" customFormat="1">
      <c r="A115" s="335">
        <v>113</v>
      </c>
      <c r="B115" s="336" t="s">
        <v>1318</v>
      </c>
      <c r="C115" s="448">
        <v>-3.9351850000000002</v>
      </c>
    </row>
    <row r="116" spans="1:3" s="205" customFormat="1">
      <c r="A116" s="335">
        <v>114</v>
      </c>
      <c r="B116" s="336" t="s">
        <v>1345</v>
      </c>
      <c r="C116" s="448">
        <v>-3.9606825000000234</v>
      </c>
    </row>
    <row r="117" spans="1:3" s="205" customFormat="1">
      <c r="A117" s="335">
        <v>115</v>
      </c>
      <c r="B117" s="336" t="s">
        <v>1764</v>
      </c>
      <c r="C117" s="448">
        <v>-4.1735974999999996</v>
      </c>
    </row>
    <row r="118" spans="1:3" s="205" customFormat="1">
      <c r="A118" s="335">
        <v>116</v>
      </c>
      <c r="B118" s="336" t="s">
        <v>1024</v>
      </c>
      <c r="C118" s="448">
        <v>-4.2729400000000002</v>
      </c>
    </row>
    <row r="119" spans="1:3" s="205" customFormat="1">
      <c r="A119" s="335">
        <v>117</v>
      </c>
      <c r="B119" s="336" t="s">
        <v>949</v>
      </c>
      <c r="C119" s="448">
        <v>-4.2861349999999998</v>
      </c>
    </row>
    <row r="120" spans="1:3" s="205" customFormat="1">
      <c r="A120" s="335">
        <v>118</v>
      </c>
      <c r="B120" s="336" t="s">
        <v>1292</v>
      </c>
      <c r="C120" s="448">
        <v>-4.3823100000000004</v>
      </c>
    </row>
    <row r="121" spans="1:3" s="205" customFormat="1" ht="22.5">
      <c r="A121" s="335">
        <v>119</v>
      </c>
      <c r="B121" s="336" t="s">
        <v>1650</v>
      </c>
      <c r="C121" s="448">
        <v>-4.461759999999992</v>
      </c>
    </row>
    <row r="122" spans="1:3" s="205" customFormat="1" ht="22.5">
      <c r="A122" s="335">
        <v>120</v>
      </c>
      <c r="B122" s="336" t="s">
        <v>1371</v>
      </c>
      <c r="C122" s="448">
        <v>-4.5675675</v>
      </c>
    </row>
    <row r="123" spans="1:3" s="205" customFormat="1" ht="22.5">
      <c r="A123" s="335">
        <v>121</v>
      </c>
      <c r="B123" s="336" t="s">
        <v>1715</v>
      </c>
      <c r="C123" s="448">
        <v>-4.5832199999999998</v>
      </c>
    </row>
    <row r="124" spans="1:3" s="205" customFormat="1" ht="22.5">
      <c r="A124" s="335">
        <v>122</v>
      </c>
      <c r="B124" s="336" t="s">
        <v>1677</v>
      </c>
      <c r="C124" s="448">
        <v>-4.5889699999999998</v>
      </c>
    </row>
    <row r="125" spans="1:3" s="205" customFormat="1">
      <c r="A125" s="335">
        <v>123</v>
      </c>
      <c r="B125" s="336" t="s">
        <v>1767</v>
      </c>
      <c r="C125" s="448">
        <v>-4.6230000000000002</v>
      </c>
    </row>
    <row r="126" spans="1:3" s="205" customFormat="1">
      <c r="A126" s="335">
        <v>124</v>
      </c>
      <c r="B126" s="336" t="s">
        <v>1042</v>
      </c>
      <c r="C126" s="448">
        <v>-4.7065300000000008</v>
      </c>
    </row>
    <row r="127" spans="1:3" s="205" customFormat="1">
      <c r="A127" s="335">
        <v>125</v>
      </c>
      <c r="B127" s="336" t="s">
        <v>854</v>
      </c>
      <c r="C127" s="448">
        <v>-4.7079500000000003</v>
      </c>
    </row>
    <row r="128" spans="1:3" s="205" customFormat="1">
      <c r="A128" s="335">
        <v>126</v>
      </c>
      <c r="B128" s="336" t="s">
        <v>1068</v>
      </c>
      <c r="C128" s="448">
        <v>-4.9106250000000005</v>
      </c>
    </row>
    <row r="129" spans="1:3" s="205" customFormat="1">
      <c r="A129" s="335">
        <v>127</v>
      </c>
      <c r="B129" s="336" t="s">
        <v>918</v>
      </c>
      <c r="C129" s="448">
        <v>-4.9493000000000196</v>
      </c>
    </row>
    <row r="130" spans="1:3" s="205" customFormat="1">
      <c r="A130" s="335">
        <v>128</v>
      </c>
      <c r="B130" s="336" t="s">
        <v>951</v>
      </c>
      <c r="C130" s="448">
        <v>-5.0243699999999993</v>
      </c>
    </row>
    <row r="131" spans="1:3" s="205" customFormat="1">
      <c r="A131" s="335">
        <v>129</v>
      </c>
      <c r="B131" s="336" t="s">
        <v>1020</v>
      </c>
      <c r="C131" s="448">
        <v>-5.3513824999999997</v>
      </c>
    </row>
    <row r="132" spans="1:3" s="205" customFormat="1">
      <c r="A132" s="335">
        <v>130</v>
      </c>
      <c r="B132" s="336" t="s">
        <v>1293</v>
      </c>
      <c r="C132" s="448">
        <v>-5.4289299999999994</v>
      </c>
    </row>
    <row r="133" spans="1:3" s="205" customFormat="1" ht="22.5">
      <c r="A133" s="335">
        <v>131</v>
      </c>
      <c r="B133" s="336" t="s">
        <v>1702</v>
      </c>
      <c r="C133" s="448">
        <v>-5.6185425000000002</v>
      </c>
    </row>
    <row r="134" spans="1:3" s="205" customFormat="1">
      <c r="A134" s="335">
        <v>132</v>
      </c>
      <c r="B134" s="336" t="s">
        <v>1050</v>
      </c>
      <c r="C134" s="448">
        <v>-5.6354625</v>
      </c>
    </row>
    <row r="135" spans="1:3" s="205" customFormat="1">
      <c r="A135" s="335">
        <v>133</v>
      </c>
      <c r="B135" s="336" t="s">
        <v>996</v>
      </c>
      <c r="C135" s="448">
        <v>-5.66676</v>
      </c>
    </row>
    <row r="136" spans="1:3" s="205" customFormat="1" ht="22.5">
      <c r="A136" s="335">
        <v>134</v>
      </c>
      <c r="B136" s="336" t="s">
        <v>1676</v>
      </c>
      <c r="C136" s="448">
        <v>-5.8311875000000004</v>
      </c>
    </row>
    <row r="137" spans="1:3" s="205" customFormat="1">
      <c r="A137" s="335">
        <v>135</v>
      </c>
      <c r="B137" s="336" t="s">
        <v>1649</v>
      </c>
      <c r="C137" s="448">
        <v>-6.2858074999999962</v>
      </c>
    </row>
    <row r="138" spans="1:3" s="205" customFormat="1">
      <c r="A138" s="335">
        <v>136</v>
      </c>
      <c r="B138" s="336" t="s">
        <v>966</v>
      </c>
      <c r="C138" s="448">
        <v>-6.4632000000000005</v>
      </c>
    </row>
    <row r="139" spans="1:3" s="205" customFormat="1">
      <c r="A139" s="335">
        <v>137</v>
      </c>
      <c r="B139" s="336" t="s">
        <v>967</v>
      </c>
      <c r="C139" s="448">
        <v>-6.6476724999999997</v>
      </c>
    </row>
    <row r="140" spans="1:3" s="205" customFormat="1">
      <c r="A140" s="335">
        <v>138</v>
      </c>
      <c r="B140" s="336" t="s">
        <v>938</v>
      </c>
      <c r="C140" s="448">
        <v>-6.6560924999999997</v>
      </c>
    </row>
    <row r="141" spans="1:3" s="205" customFormat="1">
      <c r="A141" s="335">
        <v>139</v>
      </c>
      <c r="B141" s="336" t="s">
        <v>1014</v>
      </c>
      <c r="C141" s="448">
        <v>-6.6659075000000003</v>
      </c>
    </row>
    <row r="142" spans="1:3" s="205" customFormat="1">
      <c r="A142" s="335">
        <v>140</v>
      </c>
      <c r="B142" s="336" t="s">
        <v>936</v>
      </c>
      <c r="C142" s="448">
        <v>-6.6766374999999414</v>
      </c>
    </row>
    <row r="143" spans="1:3" s="205" customFormat="1" ht="22.5">
      <c r="A143" s="335">
        <v>141</v>
      </c>
      <c r="B143" s="336" t="s">
        <v>1646</v>
      </c>
      <c r="C143" s="448">
        <v>-6.7449125000000008</v>
      </c>
    </row>
    <row r="144" spans="1:3" s="205" customFormat="1">
      <c r="A144" s="335">
        <v>142</v>
      </c>
      <c r="B144" s="336" t="s">
        <v>1252</v>
      </c>
      <c r="C144" s="448">
        <v>-6.8709299999999622</v>
      </c>
    </row>
    <row r="145" spans="1:3" s="205" customFormat="1" ht="22.5">
      <c r="A145" s="335">
        <v>143</v>
      </c>
      <c r="B145" s="336" t="s">
        <v>1035</v>
      </c>
      <c r="C145" s="448">
        <v>-7.2252925000000001</v>
      </c>
    </row>
    <row r="146" spans="1:3" s="205" customFormat="1">
      <c r="A146" s="335">
        <v>144</v>
      </c>
      <c r="B146" s="336" t="s">
        <v>1003</v>
      </c>
      <c r="C146" s="448">
        <v>-7.425395</v>
      </c>
    </row>
    <row r="147" spans="1:3" s="205" customFormat="1">
      <c r="A147" s="335">
        <v>145</v>
      </c>
      <c r="B147" s="336" t="s">
        <v>1021</v>
      </c>
      <c r="C147" s="448">
        <v>-7.5712124999999997</v>
      </c>
    </row>
    <row r="148" spans="1:3" s="205" customFormat="1">
      <c r="A148" s="335">
        <v>146</v>
      </c>
      <c r="B148" s="336" t="s">
        <v>977</v>
      </c>
      <c r="C148" s="448">
        <v>-7.5797075000000014</v>
      </c>
    </row>
    <row r="149" spans="1:3" s="205" customFormat="1">
      <c r="A149" s="335">
        <v>147</v>
      </c>
      <c r="B149" s="336" t="s">
        <v>997</v>
      </c>
      <c r="C149" s="448">
        <v>-7.6559500000000007</v>
      </c>
    </row>
    <row r="150" spans="1:3" s="205" customFormat="1">
      <c r="A150" s="335">
        <v>148</v>
      </c>
      <c r="B150" s="336" t="s">
        <v>1241</v>
      </c>
      <c r="C150" s="448">
        <v>-7.6977500000000001</v>
      </c>
    </row>
    <row r="151" spans="1:3" s="205" customFormat="1">
      <c r="A151" s="335">
        <v>149</v>
      </c>
      <c r="B151" s="336" t="s">
        <v>980</v>
      </c>
      <c r="C151" s="448">
        <v>-7.9386675000000002</v>
      </c>
    </row>
    <row r="152" spans="1:3" s="205" customFormat="1" ht="22.5">
      <c r="A152" s="335">
        <v>150</v>
      </c>
      <c r="B152" s="336" t="s">
        <v>1714</v>
      </c>
      <c r="C152" s="448">
        <v>-8.0215174999999999</v>
      </c>
    </row>
    <row r="153" spans="1:3" s="205" customFormat="1" ht="22.5">
      <c r="A153" s="335">
        <v>151</v>
      </c>
      <c r="B153" s="336" t="s">
        <v>1366</v>
      </c>
      <c r="C153" s="448">
        <v>-8.0653000000000006</v>
      </c>
    </row>
    <row r="154" spans="1:3" s="205" customFormat="1">
      <c r="A154" s="335">
        <v>152</v>
      </c>
      <c r="B154" s="336" t="s">
        <v>984</v>
      </c>
      <c r="C154" s="448">
        <v>-8.1334875000000011</v>
      </c>
    </row>
    <row r="155" spans="1:3" s="205" customFormat="1">
      <c r="A155" s="335">
        <v>153</v>
      </c>
      <c r="B155" s="336" t="s">
        <v>1006</v>
      </c>
      <c r="C155" s="448">
        <v>-8.2470975000000006</v>
      </c>
    </row>
    <row r="156" spans="1:3" s="205" customFormat="1">
      <c r="A156" s="335">
        <v>154</v>
      </c>
      <c r="B156" s="336" t="s">
        <v>930</v>
      </c>
      <c r="C156" s="448">
        <v>-8.3947575000000008</v>
      </c>
    </row>
    <row r="157" spans="1:3" s="205" customFormat="1">
      <c r="A157" s="335">
        <v>155</v>
      </c>
      <c r="B157" s="336" t="s">
        <v>964</v>
      </c>
      <c r="C157" s="448">
        <v>-8.4430650000000007</v>
      </c>
    </row>
    <row r="158" spans="1:3" s="205" customFormat="1">
      <c r="A158" s="335">
        <v>156</v>
      </c>
      <c r="B158" s="336" t="s">
        <v>1695</v>
      </c>
      <c r="C158" s="448">
        <v>-8.9507825000000008</v>
      </c>
    </row>
    <row r="159" spans="1:3" s="205" customFormat="1">
      <c r="A159" s="335">
        <v>157</v>
      </c>
      <c r="B159" s="336" t="s">
        <v>1155</v>
      </c>
      <c r="C159" s="448">
        <v>-8.9547500000000007</v>
      </c>
    </row>
    <row r="160" spans="1:3" s="205" customFormat="1">
      <c r="A160" s="335">
        <v>158</v>
      </c>
      <c r="B160" s="336" t="s">
        <v>960</v>
      </c>
      <c r="C160" s="448">
        <v>-9.1470349999999989</v>
      </c>
    </row>
    <row r="161" spans="1:3" s="205" customFormat="1" ht="22.5">
      <c r="A161" s="335">
        <v>159</v>
      </c>
      <c r="B161" s="336" t="s">
        <v>1288</v>
      </c>
      <c r="C161" s="448">
        <v>-9.2832424999999983</v>
      </c>
    </row>
    <row r="162" spans="1:3" s="205" customFormat="1">
      <c r="A162" s="335">
        <v>160</v>
      </c>
      <c r="B162" s="336" t="s">
        <v>1607</v>
      </c>
      <c r="C162" s="448">
        <v>-9.3986175000000003</v>
      </c>
    </row>
    <row r="163" spans="1:3" s="205" customFormat="1">
      <c r="A163" s="335">
        <v>161</v>
      </c>
      <c r="B163" s="336" t="s">
        <v>961</v>
      </c>
      <c r="C163" s="448">
        <v>-9.5053574999999988</v>
      </c>
    </row>
    <row r="164" spans="1:3" s="205" customFormat="1" ht="22.5">
      <c r="A164" s="335">
        <v>162</v>
      </c>
      <c r="B164" s="336" t="s">
        <v>1606</v>
      </c>
      <c r="C164" s="448">
        <v>-9.6564025000000004</v>
      </c>
    </row>
    <row r="165" spans="1:3" s="205" customFormat="1">
      <c r="A165" s="335">
        <v>163</v>
      </c>
      <c r="B165" s="336" t="s">
        <v>1710</v>
      </c>
      <c r="C165" s="448">
        <v>-9.840560000000119</v>
      </c>
    </row>
    <row r="166" spans="1:3" s="205" customFormat="1">
      <c r="A166" s="335">
        <v>164</v>
      </c>
      <c r="B166" s="336" t="s">
        <v>995</v>
      </c>
      <c r="C166" s="448">
        <v>-9.8868425000000002</v>
      </c>
    </row>
    <row r="167" spans="1:3" s="205" customFormat="1">
      <c r="A167" s="335">
        <v>165</v>
      </c>
      <c r="B167" s="336" t="s">
        <v>993</v>
      </c>
      <c r="C167" s="448">
        <v>-9.9476649999999989</v>
      </c>
    </row>
    <row r="168" spans="1:3" s="205" customFormat="1" ht="22.5">
      <c r="A168" s="335">
        <v>166</v>
      </c>
      <c r="B168" s="336" t="s">
        <v>1321</v>
      </c>
      <c r="C168" s="448">
        <v>-10.048165000000056</v>
      </c>
    </row>
    <row r="169" spans="1:3" s="205" customFormat="1" ht="22.5">
      <c r="A169" s="335">
        <v>167</v>
      </c>
      <c r="B169" s="336" t="s">
        <v>1623</v>
      </c>
      <c r="C169" s="448">
        <v>-10.1692675</v>
      </c>
    </row>
    <row r="170" spans="1:3" s="205" customFormat="1" ht="22.5">
      <c r="A170" s="335">
        <v>168</v>
      </c>
      <c r="B170" s="336" t="s">
        <v>1697</v>
      </c>
      <c r="C170" s="448">
        <v>-10.457554999999999</v>
      </c>
    </row>
    <row r="171" spans="1:3" s="205" customFormat="1">
      <c r="A171" s="335">
        <v>169</v>
      </c>
      <c r="B171" s="336" t="s">
        <v>1641</v>
      </c>
      <c r="C171" s="448">
        <v>-10.508224999999999</v>
      </c>
    </row>
    <row r="172" spans="1:3" s="205" customFormat="1">
      <c r="A172" s="335">
        <v>170</v>
      </c>
      <c r="B172" s="336" t="s">
        <v>971</v>
      </c>
      <c r="C172" s="448">
        <v>-10.5098875</v>
      </c>
    </row>
    <row r="173" spans="1:3" s="205" customFormat="1" ht="22.5">
      <c r="A173" s="335">
        <v>171</v>
      </c>
      <c r="B173" s="336" t="s">
        <v>1621</v>
      </c>
      <c r="C173" s="448">
        <v>-10.5255475</v>
      </c>
    </row>
    <row r="174" spans="1:3" s="205" customFormat="1">
      <c r="A174" s="335">
        <v>172</v>
      </c>
      <c r="B174" s="336" t="s">
        <v>991</v>
      </c>
      <c r="C174" s="448">
        <v>-10.585380000000001</v>
      </c>
    </row>
    <row r="175" spans="1:3" s="205" customFormat="1">
      <c r="A175" s="335">
        <v>173</v>
      </c>
      <c r="B175" s="336" t="s">
        <v>986</v>
      </c>
      <c r="C175" s="448">
        <v>-10.6252125</v>
      </c>
    </row>
    <row r="176" spans="1:3" s="205" customFormat="1">
      <c r="A176" s="335">
        <v>174</v>
      </c>
      <c r="B176" s="336" t="s">
        <v>988</v>
      </c>
      <c r="C176" s="448">
        <v>-10.918027500000001</v>
      </c>
    </row>
    <row r="177" spans="1:3" s="205" customFormat="1">
      <c r="A177" s="335">
        <v>175</v>
      </c>
      <c r="B177" s="336" t="s">
        <v>1748</v>
      </c>
      <c r="C177" s="448">
        <v>-10.950390000000001</v>
      </c>
    </row>
    <row r="178" spans="1:3" s="205" customFormat="1">
      <c r="A178" s="335">
        <v>176</v>
      </c>
      <c r="B178" s="336" t="s">
        <v>954</v>
      </c>
      <c r="C178" s="448">
        <v>-11.04612</v>
      </c>
    </row>
    <row r="179" spans="1:3" s="205" customFormat="1">
      <c r="A179" s="335">
        <v>177</v>
      </c>
      <c r="B179" s="336" t="s">
        <v>1351</v>
      </c>
      <c r="C179" s="448">
        <v>-11.055137500000001</v>
      </c>
    </row>
    <row r="180" spans="1:3" s="205" customFormat="1">
      <c r="A180" s="335">
        <v>178</v>
      </c>
      <c r="B180" s="336" t="s">
        <v>1009</v>
      </c>
      <c r="C180" s="448">
        <v>-11.50686</v>
      </c>
    </row>
    <row r="181" spans="1:3" s="205" customFormat="1">
      <c r="A181" s="335">
        <v>179</v>
      </c>
      <c r="B181" s="336" t="s">
        <v>981</v>
      </c>
      <c r="C181" s="448">
        <v>-11.533262499999999</v>
      </c>
    </row>
    <row r="182" spans="1:3" s="205" customFormat="1">
      <c r="A182" s="335">
        <v>180</v>
      </c>
      <c r="B182" s="336" t="s">
        <v>1413</v>
      </c>
      <c r="C182" s="448">
        <v>-11.5411275</v>
      </c>
    </row>
    <row r="183" spans="1:3" s="205" customFormat="1" ht="22.5">
      <c r="A183" s="335">
        <v>181</v>
      </c>
      <c r="B183" s="336" t="s">
        <v>1686</v>
      </c>
      <c r="C183" s="448">
        <v>-11.5810125</v>
      </c>
    </row>
    <row r="184" spans="1:3" s="205" customFormat="1">
      <c r="A184" s="335">
        <v>182</v>
      </c>
      <c r="B184" s="336" t="s">
        <v>928</v>
      </c>
      <c r="C184" s="448">
        <v>-11.593534999999999</v>
      </c>
    </row>
    <row r="185" spans="1:3" s="205" customFormat="1">
      <c r="A185" s="335">
        <v>183</v>
      </c>
      <c r="B185" s="336" t="s">
        <v>1053</v>
      </c>
      <c r="C185" s="448">
        <v>-12.46512000000001</v>
      </c>
    </row>
    <row r="186" spans="1:3" s="205" customFormat="1">
      <c r="A186" s="335">
        <v>184</v>
      </c>
      <c r="B186" s="336" t="s">
        <v>1368</v>
      </c>
      <c r="C186" s="448">
        <v>-12.671647499999967</v>
      </c>
    </row>
    <row r="187" spans="1:3" s="205" customFormat="1">
      <c r="A187" s="335">
        <v>185</v>
      </c>
      <c r="B187" s="336" t="s">
        <v>1094</v>
      </c>
      <c r="C187" s="448">
        <v>-12.727439999999985</v>
      </c>
    </row>
    <row r="188" spans="1:3" s="205" customFormat="1">
      <c r="A188" s="335">
        <v>186</v>
      </c>
      <c r="B188" s="336" t="s">
        <v>1007</v>
      </c>
      <c r="C188" s="448">
        <v>-12.946827500000001</v>
      </c>
    </row>
    <row r="189" spans="1:3" s="205" customFormat="1">
      <c r="A189" s="335">
        <v>187</v>
      </c>
      <c r="B189" s="336" t="s">
        <v>1166</v>
      </c>
      <c r="C189" s="448">
        <v>-13.052457499999999</v>
      </c>
    </row>
    <row r="190" spans="1:3" s="205" customFormat="1">
      <c r="A190" s="335">
        <v>188</v>
      </c>
      <c r="B190" s="336" t="s">
        <v>945</v>
      </c>
      <c r="C190" s="448">
        <v>-13.392317500000001</v>
      </c>
    </row>
    <row r="191" spans="1:3" s="205" customFormat="1">
      <c r="A191" s="335">
        <v>189</v>
      </c>
      <c r="B191" s="336" t="s">
        <v>1370</v>
      </c>
      <c r="C191" s="448">
        <v>-13.8601475</v>
      </c>
    </row>
    <row r="192" spans="1:3" s="205" customFormat="1">
      <c r="A192" s="335">
        <v>190</v>
      </c>
      <c r="B192" s="336" t="s">
        <v>970</v>
      </c>
      <c r="C192" s="448">
        <v>-13.892939999999999</v>
      </c>
    </row>
    <row r="193" spans="1:3" s="205" customFormat="1">
      <c r="A193" s="335">
        <v>191</v>
      </c>
      <c r="B193" s="336" t="s">
        <v>941</v>
      </c>
      <c r="C193" s="448">
        <v>-14.169474999999998</v>
      </c>
    </row>
    <row r="194" spans="1:3" s="205" customFormat="1">
      <c r="A194" s="335">
        <v>192</v>
      </c>
      <c r="B194" s="336" t="s">
        <v>852</v>
      </c>
      <c r="C194" s="448">
        <v>-14.595124999999999</v>
      </c>
    </row>
    <row r="195" spans="1:3" s="205" customFormat="1">
      <c r="A195" s="335">
        <v>193</v>
      </c>
      <c r="B195" s="336" t="s">
        <v>1000</v>
      </c>
      <c r="C195" s="448">
        <v>-15.0385125</v>
      </c>
    </row>
    <row r="196" spans="1:3" s="205" customFormat="1">
      <c r="A196" s="335">
        <v>194</v>
      </c>
      <c r="B196" s="336" t="s">
        <v>979</v>
      </c>
      <c r="C196" s="448">
        <v>-15.1924575</v>
      </c>
    </row>
    <row r="197" spans="1:3" s="205" customFormat="1">
      <c r="A197" s="335">
        <v>195</v>
      </c>
      <c r="B197" s="336" t="s">
        <v>1629</v>
      </c>
      <c r="C197" s="448">
        <v>-15.435717500000001</v>
      </c>
    </row>
    <row r="198" spans="1:3" s="205" customFormat="1">
      <c r="A198" s="335">
        <v>196</v>
      </c>
      <c r="B198" s="336" t="s">
        <v>989</v>
      </c>
      <c r="C198" s="448">
        <v>-15.788947499999999</v>
      </c>
    </row>
    <row r="199" spans="1:3" s="205" customFormat="1">
      <c r="A199" s="335">
        <v>197</v>
      </c>
      <c r="B199" s="336" t="s">
        <v>942</v>
      </c>
      <c r="C199" s="448">
        <v>-16.1476325</v>
      </c>
    </row>
    <row r="200" spans="1:3" s="205" customFormat="1" ht="22.5">
      <c r="A200" s="335">
        <v>198</v>
      </c>
      <c r="B200" s="336" t="s">
        <v>1302</v>
      </c>
      <c r="C200" s="448">
        <v>-16.266260000000003</v>
      </c>
    </row>
    <row r="201" spans="1:3" s="205" customFormat="1" ht="22.5">
      <c r="A201" s="335">
        <v>199</v>
      </c>
      <c r="B201" s="336" t="s">
        <v>1365</v>
      </c>
      <c r="C201" s="448">
        <v>-16.425037499999998</v>
      </c>
    </row>
    <row r="202" spans="1:3" s="205" customFormat="1">
      <c r="A202" s="335">
        <v>200</v>
      </c>
      <c r="B202" s="336" t="s">
        <v>994</v>
      </c>
      <c r="C202" s="448">
        <v>-16.503579999999999</v>
      </c>
    </row>
    <row r="203" spans="1:3" s="205" customFormat="1">
      <c r="A203" s="335">
        <v>201</v>
      </c>
      <c r="B203" s="336" t="s">
        <v>987</v>
      </c>
      <c r="C203" s="448">
        <v>-16.541399999999999</v>
      </c>
    </row>
    <row r="204" spans="1:3" s="205" customFormat="1">
      <c r="A204" s="335">
        <v>202</v>
      </c>
      <c r="B204" s="336" t="s">
        <v>914</v>
      </c>
      <c r="C204" s="448">
        <v>-16.667692499999998</v>
      </c>
    </row>
    <row r="205" spans="1:3" s="205" customFormat="1">
      <c r="A205" s="335">
        <v>203</v>
      </c>
      <c r="B205" s="336" t="s">
        <v>965</v>
      </c>
      <c r="C205" s="448">
        <v>-17.096744999999999</v>
      </c>
    </row>
    <row r="206" spans="1:3" s="205" customFormat="1" ht="22.5">
      <c r="A206" s="335">
        <v>204</v>
      </c>
      <c r="B206" s="336" t="s">
        <v>1647</v>
      </c>
      <c r="C206" s="448">
        <v>-17.319849999999999</v>
      </c>
    </row>
    <row r="207" spans="1:3" s="205" customFormat="1">
      <c r="A207" s="335">
        <v>205</v>
      </c>
      <c r="B207" s="336" t="s">
        <v>1630</v>
      </c>
      <c r="C207" s="448">
        <v>-17.55733</v>
      </c>
    </row>
    <row r="208" spans="1:3" s="205" customFormat="1">
      <c r="A208" s="335">
        <v>206</v>
      </c>
      <c r="B208" s="336" t="s">
        <v>932</v>
      </c>
      <c r="C208" s="448">
        <v>-17.581142500000002</v>
      </c>
    </row>
    <row r="209" spans="1:3" s="205" customFormat="1" ht="22.5">
      <c r="A209" s="335">
        <v>207</v>
      </c>
      <c r="B209" s="336" t="s">
        <v>1625</v>
      </c>
      <c r="C209" s="448">
        <v>-17.632687500000003</v>
      </c>
    </row>
    <row r="210" spans="1:3" s="205" customFormat="1">
      <c r="A210" s="335">
        <v>208</v>
      </c>
      <c r="B210" s="336" t="s">
        <v>935</v>
      </c>
      <c r="C210" s="448">
        <v>-17.952394999999999</v>
      </c>
    </row>
    <row r="211" spans="1:3" s="205" customFormat="1">
      <c r="A211" s="335">
        <v>209</v>
      </c>
      <c r="B211" s="336" t="s">
        <v>1344</v>
      </c>
      <c r="C211" s="448">
        <v>-18.05484250000001</v>
      </c>
    </row>
    <row r="212" spans="1:3" s="205" customFormat="1">
      <c r="A212" s="335">
        <v>210</v>
      </c>
      <c r="B212" s="336" t="s">
        <v>934</v>
      </c>
      <c r="C212" s="448">
        <v>-18.073324999999997</v>
      </c>
    </row>
    <row r="213" spans="1:3" s="205" customFormat="1">
      <c r="A213" s="335">
        <v>211</v>
      </c>
      <c r="B213" s="336" t="s">
        <v>901</v>
      </c>
      <c r="C213" s="448">
        <v>-18.096625000000003</v>
      </c>
    </row>
    <row r="214" spans="1:3" s="205" customFormat="1" ht="22.5">
      <c r="A214" s="335">
        <v>212</v>
      </c>
      <c r="B214" s="336" t="s">
        <v>1369</v>
      </c>
      <c r="C214" s="448">
        <v>-18.140677499999999</v>
      </c>
    </row>
    <row r="215" spans="1:3" s="205" customFormat="1">
      <c r="A215" s="335">
        <v>213</v>
      </c>
      <c r="B215" s="336" t="s">
        <v>1010</v>
      </c>
      <c r="C215" s="448">
        <v>-18.274985000000001</v>
      </c>
    </row>
    <row r="216" spans="1:3" s="205" customFormat="1">
      <c r="A216" s="335">
        <v>214</v>
      </c>
      <c r="B216" s="336" t="s">
        <v>1048</v>
      </c>
      <c r="C216" s="448">
        <v>-18.475695000000002</v>
      </c>
    </row>
    <row r="217" spans="1:3" s="205" customFormat="1">
      <c r="A217" s="335">
        <v>215</v>
      </c>
      <c r="B217" s="336" t="s">
        <v>939</v>
      </c>
      <c r="C217" s="448">
        <v>-18.829667499999999</v>
      </c>
    </row>
    <row r="218" spans="1:3" s="205" customFormat="1">
      <c r="A218" s="335">
        <v>216</v>
      </c>
      <c r="B218" s="336" t="s">
        <v>1542</v>
      </c>
      <c r="C218" s="448">
        <v>-19.236844999999999</v>
      </c>
    </row>
    <row r="219" spans="1:3" s="205" customFormat="1">
      <c r="A219" s="335">
        <v>217</v>
      </c>
      <c r="B219" s="336" t="s">
        <v>940</v>
      </c>
      <c r="C219" s="448">
        <v>-19.887584999999998</v>
      </c>
    </row>
    <row r="220" spans="1:3" s="205" customFormat="1">
      <c r="A220" s="335">
        <v>218</v>
      </c>
      <c r="B220" s="336" t="s">
        <v>968</v>
      </c>
      <c r="C220" s="448">
        <v>-19.948747499999616</v>
      </c>
    </row>
    <row r="221" spans="1:3" s="205" customFormat="1">
      <c r="A221" s="335">
        <v>219</v>
      </c>
      <c r="B221" s="336" t="s">
        <v>974</v>
      </c>
      <c r="C221" s="448">
        <v>-19.9537075</v>
      </c>
    </row>
    <row r="222" spans="1:3" s="205" customFormat="1">
      <c r="A222" s="335">
        <v>220</v>
      </c>
      <c r="B222" s="336" t="s">
        <v>953</v>
      </c>
      <c r="C222" s="448">
        <v>-20.533557500000001</v>
      </c>
    </row>
    <row r="223" spans="1:3" s="205" customFormat="1" ht="22.5">
      <c r="A223" s="335">
        <v>221</v>
      </c>
      <c r="B223" s="336" t="s">
        <v>1645</v>
      </c>
      <c r="C223" s="448">
        <v>-20.618852499999999</v>
      </c>
    </row>
    <row r="224" spans="1:3" s="205" customFormat="1" ht="22.5">
      <c r="A224" s="335">
        <v>222</v>
      </c>
      <c r="B224" s="336" t="s">
        <v>1354</v>
      </c>
      <c r="C224" s="448">
        <v>-20.639272500000001</v>
      </c>
    </row>
    <row r="225" spans="1:3" s="205" customFormat="1" ht="22.5">
      <c r="A225" s="335">
        <v>223</v>
      </c>
      <c r="B225" s="336" t="s">
        <v>1701</v>
      </c>
      <c r="C225" s="448">
        <v>-20.663275000000002</v>
      </c>
    </row>
    <row r="226" spans="1:3" s="205" customFormat="1">
      <c r="A226" s="335">
        <v>224</v>
      </c>
      <c r="B226" s="336" t="s">
        <v>1355</v>
      </c>
      <c r="C226" s="448">
        <v>-21.374887499999993</v>
      </c>
    </row>
    <row r="227" spans="1:3" s="205" customFormat="1">
      <c r="A227" s="335">
        <v>225</v>
      </c>
      <c r="B227" s="336" t="s">
        <v>1699</v>
      </c>
      <c r="C227" s="448">
        <v>-22.237200000000001</v>
      </c>
    </row>
    <row r="228" spans="1:3" s="205" customFormat="1" ht="22.5">
      <c r="A228" s="335">
        <v>226</v>
      </c>
      <c r="B228" s="336" t="s">
        <v>1332</v>
      </c>
      <c r="C228" s="448">
        <v>-23.212869999999999</v>
      </c>
    </row>
    <row r="229" spans="1:3" s="205" customFormat="1">
      <c r="A229" s="335">
        <v>227</v>
      </c>
      <c r="B229" s="336" t="s">
        <v>1669</v>
      </c>
      <c r="C229" s="448">
        <v>-23.298647500000001</v>
      </c>
    </row>
    <row r="230" spans="1:3" s="205" customFormat="1">
      <c r="A230" s="335">
        <v>228</v>
      </c>
      <c r="B230" s="336" t="s">
        <v>952</v>
      </c>
      <c r="C230" s="448">
        <v>-23.331312499999999</v>
      </c>
    </row>
    <row r="231" spans="1:3" s="205" customFormat="1">
      <c r="A231" s="335">
        <v>229</v>
      </c>
      <c r="B231" s="336" t="s">
        <v>998</v>
      </c>
      <c r="C231" s="448">
        <v>-24.184815</v>
      </c>
    </row>
    <row r="232" spans="1:3" s="205" customFormat="1">
      <c r="A232" s="335">
        <v>230</v>
      </c>
      <c r="B232" s="336" t="s">
        <v>973</v>
      </c>
      <c r="C232" s="448">
        <v>-24.300315000000001</v>
      </c>
    </row>
    <row r="233" spans="1:3" s="205" customFormat="1">
      <c r="A233" s="335">
        <v>231</v>
      </c>
      <c r="B233" s="336" t="s">
        <v>999</v>
      </c>
      <c r="C233" s="448">
        <v>-24.728572500000002</v>
      </c>
    </row>
    <row r="234" spans="1:3" s="205" customFormat="1">
      <c r="A234" s="335">
        <v>232</v>
      </c>
      <c r="B234" s="336" t="s">
        <v>992</v>
      </c>
      <c r="C234" s="448">
        <v>-24.879907499999867</v>
      </c>
    </row>
    <row r="235" spans="1:3" s="205" customFormat="1" ht="22.5">
      <c r="A235" s="335">
        <v>233</v>
      </c>
      <c r="B235" s="336" t="s">
        <v>1664</v>
      </c>
      <c r="C235" s="448">
        <v>-24.909120000000218</v>
      </c>
    </row>
    <row r="236" spans="1:3" s="205" customFormat="1">
      <c r="A236" s="335">
        <v>234</v>
      </c>
      <c r="B236" s="336" t="s">
        <v>1675</v>
      </c>
      <c r="C236" s="448">
        <v>-25.246395</v>
      </c>
    </row>
    <row r="237" spans="1:3" s="205" customFormat="1">
      <c r="A237" s="335">
        <v>235</v>
      </c>
      <c r="B237" s="336" t="s">
        <v>905</v>
      </c>
      <c r="C237" s="448">
        <v>-25.921214999999997</v>
      </c>
    </row>
    <row r="238" spans="1:3" s="205" customFormat="1" ht="22.5">
      <c r="A238" s="335">
        <v>236</v>
      </c>
      <c r="B238" s="336" t="s">
        <v>1342</v>
      </c>
      <c r="C238" s="448">
        <v>-26.373044999999983</v>
      </c>
    </row>
    <row r="239" spans="1:3" s="205" customFormat="1">
      <c r="A239" s="335">
        <v>237</v>
      </c>
      <c r="B239" s="336" t="s">
        <v>962</v>
      </c>
      <c r="C239" s="448">
        <v>-26.552547500000003</v>
      </c>
    </row>
    <row r="240" spans="1:3" s="205" customFormat="1">
      <c r="A240" s="335">
        <v>238</v>
      </c>
      <c r="B240" s="336" t="s">
        <v>1343</v>
      </c>
      <c r="C240" s="448">
        <v>-26.768894999999997</v>
      </c>
    </row>
    <row r="241" spans="1:3" s="205" customFormat="1" ht="22.5">
      <c r="A241" s="335">
        <v>239</v>
      </c>
      <c r="B241" s="336" t="s">
        <v>937</v>
      </c>
      <c r="C241" s="448">
        <v>-27.077682500000002</v>
      </c>
    </row>
    <row r="242" spans="1:3" s="205" customFormat="1">
      <c r="A242" s="335">
        <v>240</v>
      </c>
      <c r="B242" s="336" t="s">
        <v>1409</v>
      </c>
      <c r="C242" s="448">
        <v>-27.320487499999999</v>
      </c>
    </row>
    <row r="243" spans="1:3" s="205" customFormat="1" ht="33.75">
      <c r="A243" s="335">
        <v>241</v>
      </c>
      <c r="B243" s="336" t="s">
        <v>1315</v>
      </c>
      <c r="C243" s="448">
        <v>-27.485125</v>
      </c>
    </row>
    <row r="244" spans="1:3" s="205" customFormat="1">
      <c r="A244" s="335">
        <v>242</v>
      </c>
      <c r="B244" s="336" t="s">
        <v>1632</v>
      </c>
      <c r="C244" s="448">
        <v>-27.762387500000003</v>
      </c>
    </row>
    <row r="245" spans="1:3" s="205" customFormat="1">
      <c r="A245" s="335">
        <v>243</v>
      </c>
      <c r="B245" s="336" t="s">
        <v>963</v>
      </c>
      <c r="C245" s="448">
        <v>-27.861887500000002</v>
      </c>
    </row>
    <row r="246" spans="1:3" s="205" customFormat="1" ht="22.5">
      <c r="A246" s="335">
        <v>244</v>
      </c>
      <c r="B246" s="336" t="s">
        <v>1634</v>
      </c>
      <c r="C246" s="448">
        <v>-27.950030000000002</v>
      </c>
    </row>
    <row r="247" spans="1:3" s="205" customFormat="1">
      <c r="A247" s="335">
        <v>245</v>
      </c>
      <c r="B247" s="336" t="s">
        <v>1317</v>
      </c>
      <c r="C247" s="448">
        <v>-28.32526</v>
      </c>
    </row>
    <row r="248" spans="1:3" s="205" customFormat="1">
      <c r="A248" s="335">
        <v>246</v>
      </c>
      <c r="B248" s="336" t="s">
        <v>1161</v>
      </c>
      <c r="C248" s="448">
        <v>-28.491499999999998</v>
      </c>
    </row>
    <row r="249" spans="1:3" s="205" customFormat="1">
      <c r="A249" s="335">
        <v>247</v>
      </c>
      <c r="B249" s="336" t="s">
        <v>1016</v>
      </c>
      <c r="C249" s="448">
        <v>-28.797772499999997</v>
      </c>
    </row>
    <row r="250" spans="1:3" s="205" customFormat="1" ht="22.5">
      <c r="A250" s="335">
        <v>248</v>
      </c>
      <c r="B250" s="336" t="s">
        <v>1708</v>
      </c>
      <c r="C250" s="448">
        <v>-29.135412500000008</v>
      </c>
    </row>
    <row r="251" spans="1:3" s="205" customFormat="1">
      <c r="A251" s="335">
        <v>249</v>
      </c>
      <c r="B251" s="336" t="s">
        <v>1673</v>
      </c>
      <c r="C251" s="448">
        <v>-29.574869999999997</v>
      </c>
    </row>
    <row r="252" spans="1:3" s="205" customFormat="1">
      <c r="A252" s="335">
        <v>250</v>
      </c>
      <c r="B252" s="336" t="s">
        <v>1004</v>
      </c>
      <c r="C252" s="448">
        <v>-30.939297499999999</v>
      </c>
    </row>
    <row r="253" spans="1:3" s="205" customFormat="1">
      <c r="A253" s="335">
        <v>251</v>
      </c>
      <c r="B253" s="336" t="s">
        <v>955</v>
      </c>
      <c r="C253" s="448">
        <v>-31.217960000000001</v>
      </c>
    </row>
    <row r="254" spans="1:3" s="205" customFormat="1" ht="22.5">
      <c r="A254" s="335">
        <v>252</v>
      </c>
      <c r="B254" s="336" t="s">
        <v>1709</v>
      </c>
      <c r="C254" s="448">
        <v>-31.272704999999998</v>
      </c>
    </row>
    <row r="255" spans="1:3" s="205" customFormat="1">
      <c r="A255" s="335">
        <v>253</v>
      </c>
      <c r="B255" s="336" t="s">
        <v>1171</v>
      </c>
      <c r="C255" s="448">
        <v>-31.313307499999869</v>
      </c>
    </row>
    <row r="256" spans="1:3" s="205" customFormat="1">
      <c r="A256" s="335">
        <v>254</v>
      </c>
      <c r="B256" s="336" t="s">
        <v>990</v>
      </c>
      <c r="C256" s="448">
        <v>-31.515987500000051</v>
      </c>
    </row>
    <row r="257" spans="1:3" s="205" customFormat="1">
      <c r="A257" s="335">
        <v>255</v>
      </c>
      <c r="B257" s="336" t="s">
        <v>1013</v>
      </c>
      <c r="C257" s="448">
        <v>-31.739820000000424</v>
      </c>
    </row>
    <row r="258" spans="1:3" s="205" customFormat="1" ht="22.5">
      <c r="A258" s="335">
        <v>256</v>
      </c>
      <c r="B258" s="336" t="s">
        <v>902</v>
      </c>
      <c r="C258" s="448">
        <v>-32.411079999999998</v>
      </c>
    </row>
    <row r="259" spans="1:3" s="205" customFormat="1">
      <c r="A259" s="335">
        <v>257</v>
      </c>
      <c r="B259" s="336" t="s">
        <v>948</v>
      </c>
      <c r="C259" s="448">
        <v>-34.241442500000204</v>
      </c>
    </row>
    <row r="260" spans="1:3" s="205" customFormat="1">
      <c r="A260" s="335">
        <v>258</v>
      </c>
      <c r="B260" s="336" t="s">
        <v>975</v>
      </c>
      <c r="C260" s="448">
        <v>-34.512309999999999</v>
      </c>
    </row>
    <row r="261" spans="1:3" s="205" customFormat="1">
      <c r="A261" s="335">
        <v>259</v>
      </c>
      <c r="B261" s="336" t="s">
        <v>1341</v>
      </c>
      <c r="C261" s="448">
        <v>-36.203202499999989</v>
      </c>
    </row>
    <row r="262" spans="1:3" s="205" customFormat="1" ht="22.5">
      <c r="A262" s="335">
        <v>260</v>
      </c>
      <c r="B262" s="336" t="s">
        <v>1362</v>
      </c>
      <c r="C262" s="448">
        <v>-38.068507499999996</v>
      </c>
    </row>
    <row r="263" spans="1:3" s="205" customFormat="1">
      <c r="A263" s="335">
        <v>261</v>
      </c>
      <c r="B263" s="336" t="s">
        <v>927</v>
      </c>
      <c r="C263" s="448">
        <v>-38.101100000000002</v>
      </c>
    </row>
    <row r="264" spans="1:3" s="205" customFormat="1">
      <c r="A264" s="335">
        <v>262</v>
      </c>
      <c r="B264" s="336" t="s">
        <v>919</v>
      </c>
      <c r="C264" s="448">
        <v>-38.380347499999999</v>
      </c>
    </row>
    <row r="265" spans="1:3" s="205" customFormat="1">
      <c r="A265" s="335">
        <v>263</v>
      </c>
      <c r="B265" s="336" t="s">
        <v>926</v>
      </c>
      <c r="C265" s="448">
        <v>-38.38214</v>
      </c>
    </row>
    <row r="266" spans="1:3" s="205" customFormat="1">
      <c r="A266" s="335">
        <v>264</v>
      </c>
      <c r="B266" s="336" t="s">
        <v>1036</v>
      </c>
      <c r="C266" s="448">
        <v>-38.848849999999999</v>
      </c>
    </row>
    <row r="267" spans="1:3" s="205" customFormat="1">
      <c r="A267" s="335">
        <v>265</v>
      </c>
      <c r="B267" s="336" t="s">
        <v>1124</v>
      </c>
      <c r="C267" s="448">
        <v>-40.086500000000001</v>
      </c>
    </row>
    <row r="268" spans="1:3" s="205" customFormat="1">
      <c r="A268" s="335">
        <v>266</v>
      </c>
      <c r="B268" s="336" t="s">
        <v>1180</v>
      </c>
      <c r="C268" s="448">
        <v>-40.994250000000001</v>
      </c>
    </row>
    <row r="269" spans="1:3" s="205" customFormat="1">
      <c r="A269" s="335">
        <v>267</v>
      </c>
      <c r="B269" s="336" t="s">
        <v>1631</v>
      </c>
      <c r="C269" s="448">
        <v>-41.388745</v>
      </c>
    </row>
    <row r="270" spans="1:3" s="205" customFormat="1" ht="22.5">
      <c r="A270" s="335">
        <v>268</v>
      </c>
      <c r="B270" s="336" t="s">
        <v>1384</v>
      </c>
      <c r="C270" s="448">
        <v>-41.574575000000003</v>
      </c>
    </row>
    <row r="271" spans="1:3" s="205" customFormat="1" ht="22.5">
      <c r="A271" s="335">
        <v>269</v>
      </c>
      <c r="B271" s="336" t="s">
        <v>917</v>
      </c>
      <c r="C271" s="448">
        <v>-42.744732499999998</v>
      </c>
    </row>
    <row r="272" spans="1:3" s="205" customFormat="1">
      <c r="A272" s="335">
        <v>270</v>
      </c>
      <c r="B272" s="336" t="s">
        <v>1622</v>
      </c>
      <c r="C272" s="448">
        <v>-42.93985250000005</v>
      </c>
    </row>
    <row r="273" spans="1:3" s="205" customFormat="1">
      <c r="A273" s="335">
        <v>271</v>
      </c>
      <c r="B273" s="336" t="s">
        <v>1294</v>
      </c>
      <c r="C273" s="448">
        <v>-43.131025000000001</v>
      </c>
    </row>
    <row r="274" spans="1:3" s="205" customFormat="1" ht="22.5">
      <c r="A274" s="335">
        <v>272</v>
      </c>
      <c r="B274" s="336" t="s">
        <v>1316</v>
      </c>
      <c r="C274" s="448">
        <v>-43.36025249999998</v>
      </c>
    </row>
    <row r="275" spans="1:3" s="205" customFormat="1">
      <c r="A275" s="335">
        <v>273</v>
      </c>
      <c r="B275" s="336" t="s">
        <v>1168</v>
      </c>
      <c r="C275" s="448">
        <v>-43.58775</v>
      </c>
    </row>
    <row r="276" spans="1:3" s="205" customFormat="1">
      <c r="A276" s="335">
        <v>274</v>
      </c>
      <c r="B276" s="336" t="s">
        <v>1018</v>
      </c>
      <c r="C276" s="448">
        <v>-47.562359999999998</v>
      </c>
    </row>
    <row r="277" spans="1:3" s="205" customFormat="1">
      <c r="A277" s="335">
        <v>275</v>
      </c>
      <c r="B277" s="336" t="s">
        <v>1181</v>
      </c>
      <c r="C277" s="448">
        <v>-49.521919999999895</v>
      </c>
    </row>
    <row r="278" spans="1:3" s="205" customFormat="1">
      <c r="A278" s="335">
        <v>276</v>
      </c>
      <c r="B278" s="336" t="s">
        <v>1398</v>
      </c>
      <c r="C278" s="448">
        <v>-50.780580000000249</v>
      </c>
    </row>
    <row r="279" spans="1:3" s="205" customFormat="1">
      <c r="A279" s="335">
        <v>277</v>
      </c>
      <c r="B279" s="336" t="s">
        <v>1340</v>
      </c>
      <c r="C279" s="448">
        <v>-51.908500000000004</v>
      </c>
    </row>
    <row r="280" spans="1:3" s="205" customFormat="1">
      <c r="A280" s="335">
        <v>278</v>
      </c>
      <c r="B280" s="336" t="s">
        <v>931</v>
      </c>
      <c r="C280" s="448">
        <v>-52.637532499999999</v>
      </c>
    </row>
    <row r="281" spans="1:3" s="205" customFormat="1" ht="22.5">
      <c r="A281" s="335">
        <v>279</v>
      </c>
      <c r="B281" s="336" t="s">
        <v>1339</v>
      </c>
      <c r="C281" s="448">
        <v>-53.255725000000012</v>
      </c>
    </row>
    <row r="282" spans="1:3" s="205" customFormat="1">
      <c r="A282" s="335">
        <v>280</v>
      </c>
      <c r="B282" s="336" t="s">
        <v>1158</v>
      </c>
      <c r="C282" s="448">
        <v>-53.427250000000001</v>
      </c>
    </row>
    <row r="283" spans="1:3" s="205" customFormat="1">
      <c r="A283" s="335">
        <v>281</v>
      </c>
      <c r="B283" s="336" t="s">
        <v>1618</v>
      </c>
      <c r="C283" s="448">
        <v>-54.075152500000002</v>
      </c>
    </row>
    <row r="284" spans="1:3" s="205" customFormat="1">
      <c r="A284" s="335">
        <v>282</v>
      </c>
      <c r="B284" s="336" t="s">
        <v>1037</v>
      </c>
      <c r="C284" s="448">
        <v>-54.728855000000003</v>
      </c>
    </row>
    <row r="285" spans="1:3" s="205" customFormat="1">
      <c r="A285" s="335">
        <v>283</v>
      </c>
      <c r="B285" s="336" t="s">
        <v>920</v>
      </c>
      <c r="C285" s="448">
        <v>-55.793099999999995</v>
      </c>
    </row>
    <row r="286" spans="1:3" s="205" customFormat="1">
      <c r="A286" s="335">
        <v>284</v>
      </c>
      <c r="B286" s="336" t="s">
        <v>1614</v>
      </c>
      <c r="C286" s="448">
        <v>-58.396617500000033</v>
      </c>
    </row>
    <row r="287" spans="1:3" s="205" customFormat="1" ht="22.5">
      <c r="A287" s="335">
        <v>285</v>
      </c>
      <c r="B287" s="336" t="s">
        <v>1331</v>
      </c>
      <c r="C287" s="448">
        <v>-62.858897500000005</v>
      </c>
    </row>
    <row r="288" spans="1:3" s="205" customFormat="1">
      <c r="A288" s="335">
        <v>286</v>
      </c>
      <c r="B288" s="336" t="s">
        <v>1711</v>
      </c>
      <c r="C288" s="448">
        <v>-63.240512500000001</v>
      </c>
    </row>
    <row r="289" spans="1:3" s="205" customFormat="1">
      <c r="A289" s="335">
        <v>287</v>
      </c>
      <c r="B289" s="336" t="s">
        <v>1295</v>
      </c>
      <c r="C289" s="448">
        <v>-65.751990000000006</v>
      </c>
    </row>
    <row r="290" spans="1:3" s="205" customFormat="1">
      <c r="A290" s="335">
        <v>288</v>
      </c>
      <c r="B290" s="336" t="s">
        <v>1319</v>
      </c>
      <c r="C290" s="448">
        <v>-67.739632499999999</v>
      </c>
    </row>
    <row r="291" spans="1:3" s="205" customFormat="1" ht="22.5">
      <c r="A291" s="335">
        <v>289</v>
      </c>
      <c r="B291" s="336" t="s">
        <v>1353</v>
      </c>
      <c r="C291" s="448">
        <v>-67.764122499999999</v>
      </c>
    </row>
    <row r="292" spans="1:3" s="205" customFormat="1" ht="22.5">
      <c r="A292" s="335">
        <v>290</v>
      </c>
      <c r="B292" s="336" t="s">
        <v>922</v>
      </c>
      <c r="C292" s="448">
        <v>-70.871714999999995</v>
      </c>
    </row>
    <row r="293" spans="1:3" s="205" customFormat="1">
      <c r="A293" s="335">
        <v>291</v>
      </c>
      <c r="B293" s="336" t="s">
        <v>921</v>
      </c>
      <c r="C293" s="448">
        <v>-70.940677499999993</v>
      </c>
    </row>
    <row r="294" spans="1:3" s="205" customFormat="1">
      <c r="A294" s="335">
        <v>292</v>
      </c>
      <c r="B294" s="336" t="s">
        <v>1038</v>
      </c>
      <c r="C294" s="448">
        <v>-71.580802500000644</v>
      </c>
    </row>
    <row r="295" spans="1:3" s="205" customFormat="1">
      <c r="A295" s="335">
        <v>293</v>
      </c>
      <c r="B295" s="336" t="s">
        <v>1385</v>
      </c>
      <c r="C295" s="448">
        <v>-72.020957500000009</v>
      </c>
    </row>
    <row r="296" spans="1:3" s="205" customFormat="1">
      <c r="A296" s="335">
        <v>294</v>
      </c>
      <c r="B296" s="336" t="s">
        <v>1314</v>
      </c>
      <c r="C296" s="448">
        <v>-83.306984999999997</v>
      </c>
    </row>
    <row r="297" spans="1:3" s="205" customFormat="1">
      <c r="A297" s="335">
        <v>295</v>
      </c>
      <c r="B297" s="336" t="s">
        <v>1747</v>
      </c>
      <c r="C297" s="448">
        <v>-92.278700000000157</v>
      </c>
    </row>
    <row r="298" spans="1:3" s="205" customFormat="1">
      <c r="A298" s="335">
        <v>296</v>
      </c>
      <c r="B298" s="336" t="s">
        <v>1313</v>
      </c>
      <c r="C298" s="448">
        <v>-98.991630000000001</v>
      </c>
    </row>
    <row r="299" spans="1:3" s="205" customFormat="1" ht="22.5">
      <c r="A299" s="335">
        <v>297</v>
      </c>
      <c r="B299" s="336" t="s">
        <v>1352</v>
      </c>
      <c r="C299" s="448">
        <v>-121.68702500000001</v>
      </c>
    </row>
    <row r="300" spans="1:3" s="205" customFormat="1" ht="22.5">
      <c r="A300" s="335">
        <v>298</v>
      </c>
      <c r="B300" s="336" t="s">
        <v>1338</v>
      </c>
      <c r="C300" s="448">
        <v>-130.90016249999991</v>
      </c>
    </row>
    <row r="301" spans="1:3" s="205" customFormat="1">
      <c r="A301" s="335">
        <v>299</v>
      </c>
      <c r="B301" s="336" t="s">
        <v>1308</v>
      </c>
      <c r="C301" s="448">
        <v>-144.34304999999887</v>
      </c>
    </row>
    <row r="302" spans="1:3" s="205" customFormat="1">
      <c r="A302" s="335">
        <v>300</v>
      </c>
      <c r="B302" s="336" t="s">
        <v>907</v>
      </c>
      <c r="C302" s="448">
        <v>-162.502455</v>
      </c>
    </row>
    <row r="303" spans="1:3" s="205" customFormat="1" ht="22.5">
      <c r="A303" s="335">
        <v>301</v>
      </c>
      <c r="B303" s="336" t="s">
        <v>1312</v>
      </c>
      <c r="C303" s="448">
        <v>-168.22134</v>
      </c>
    </row>
    <row r="304" spans="1:3" s="205" customFormat="1">
      <c r="A304" s="335">
        <v>302</v>
      </c>
      <c r="B304" s="336" t="s">
        <v>978</v>
      </c>
      <c r="C304" s="448">
        <v>-170.38795499999804</v>
      </c>
    </row>
    <row r="305" spans="1:3" s="205" customFormat="1">
      <c r="A305" s="335">
        <v>303</v>
      </c>
      <c r="B305" s="336" t="s">
        <v>1015</v>
      </c>
      <c r="C305" s="448">
        <v>-178.80343249999802</v>
      </c>
    </row>
    <row r="306" spans="1:3" s="205" customFormat="1">
      <c r="A306" s="335">
        <v>304</v>
      </c>
      <c r="B306" s="336" t="s">
        <v>1301</v>
      </c>
      <c r="C306" s="448">
        <v>-224.02421250000006</v>
      </c>
    </row>
    <row r="307" spans="1:3" s="205" customFormat="1">
      <c r="A307" s="335">
        <v>305</v>
      </c>
      <c r="B307" s="336" t="s">
        <v>903</v>
      </c>
      <c r="C307" s="448">
        <v>-230.69587999999999</v>
      </c>
    </row>
    <row r="308" spans="1:3" s="205" customFormat="1">
      <c r="A308" s="335">
        <v>306</v>
      </c>
      <c r="B308" s="336" t="s">
        <v>912</v>
      </c>
      <c r="C308" s="448">
        <v>-256.49851249999881</v>
      </c>
    </row>
    <row r="309" spans="1:3" s="205" customFormat="1">
      <c r="A309" s="335">
        <v>307</v>
      </c>
      <c r="B309" s="336" t="s">
        <v>1325</v>
      </c>
      <c r="C309" s="448">
        <v>-267.56149749999997</v>
      </c>
    </row>
    <row r="310" spans="1:3" s="205" customFormat="1">
      <c r="A310" s="335">
        <v>308</v>
      </c>
      <c r="B310" s="336" t="s">
        <v>909</v>
      </c>
      <c r="C310" s="448">
        <v>-292.45923749999838</v>
      </c>
    </row>
    <row r="311" spans="1:3" s="205" customFormat="1">
      <c r="A311" s="335">
        <v>309</v>
      </c>
      <c r="B311" s="336" t="s">
        <v>1401</v>
      </c>
      <c r="C311" s="448">
        <v>-312.37479999999869</v>
      </c>
    </row>
    <row r="312" spans="1:3" s="205" customFormat="1">
      <c r="A312" s="335">
        <v>310</v>
      </c>
      <c r="B312" s="336" t="s">
        <v>1666</v>
      </c>
      <c r="C312" s="448">
        <v>-318.84978966319875</v>
      </c>
    </row>
    <row r="313" spans="1:3" s="205" customFormat="1">
      <c r="A313" s="335">
        <v>311</v>
      </c>
      <c r="B313" s="336" t="s">
        <v>1615</v>
      </c>
      <c r="C313" s="448">
        <v>-320.46974999999998</v>
      </c>
    </row>
    <row r="314" spans="1:3" s="205" customFormat="1">
      <c r="A314" s="335">
        <v>312</v>
      </c>
      <c r="B314" s="336" t="s">
        <v>906</v>
      </c>
      <c r="C314" s="448">
        <v>-321.84522249999867</v>
      </c>
    </row>
    <row r="315" spans="1:3" s="205" customFormat="1">
      <c r="A315" s="335">
        <v>313</v>
      </c>
      <c r="B315" s="336" t="s">
        <v>900</v>
      </c>
      <c r="C315" s="448">
        <v>-353.11225499999802</v>
      </c>
    </row>
    <row r="316" spans="1:3" s="205" customFormat="1" ht="22.5">
      <c r="A316" s="335">
        <v>314</v>
      </c>
      <c r="B316" s="336" t="s">
        <v>1427</v>
      </c>
      <c r="C316" s="448">
        <v>-356.57270250000056</v>
      </c>
    </row>
    <row r="317" spans="1:3" s="205" customFormat="1">
      <c r="A317" s="335">
        <v>315</v>
      </c>
      <c r="B317" s="336" t="s">
        <v>956</v>
      </c>
      <c r="C317" s="448">
        <v>-366.73224499999998</v>
      </c>
    </row>
    <row r="318" spans="1:3" s="205" customFormat="1">
      <c r="A318" s="335">
        <v>316</v>
      </c>
      <c r="B318" s="336" t="s">
        <v>895</v>
      </c>
      <c r="C318" s="448">
        <v>-377.13768750000088</v>
      </c>
    </row>
    <row r="319" spans="1:3" s="205" customFormat="1">
      <c r="A319" s="335">
        <v>317</v>
      </c>
      <c r="B319" s="336" t="s">
        <v>896</v>
      </c>
      <c r="C319" s="448">
        <v>-388.02913749999834</v>
      </c>
    </row>
    <row r="320" spans="1:3" s="205" customFormat="1" ht="22.5">
      <c r="A320" s="335">
        <v>318</v>
      </c>
      <c r="B320" s="336" t="s">
        <v>894</v>
      </c>
      <c r="C320" s="448">
        <v>-427.77888499999995</v>
      </c>
    </row>
    <row r="321" spans="1:3" s="205" customFormat="1">
      <c r="A321" s="335">
        <v>319</v>
      </c>
      <c r="B321" s="336" t="s">
        <v>898</v>
      </c>
      <c r="C321" s="448">
        <v>-586.08244999999783</v>
      </c>
    </row>
    <row r="322" spans="1:3" s="205" customFormat="1">
      <c r="A322" s="335">
        <v>320</v>
      </c>
      <c r="B322" s="336" t="s">
        <v>897</v>
      </c>
      <c r="C322" s="448">
        <v>-876.40106250000031</v>
      </c>
    </row>
    <row r="323" spans="1:3" s="205" customFormat="1">
      <c r="A323" s="335">
        <v>321</v>
      </c>
      <c r="B323" s="336" t="s">
        <v>933</v>
      </c>
      <c r="C323" s="448">
        <v>-1230.116395</v>
      </c>
    </row>
    <row r="324" spans="1:3" ht="23.25" customHeight="1">
      <c r="A324" s="545" t="s">
        <v>1291</v>
      </c>
      <c r="B324" s="546"/>
      <c r="C324" s="546"/>
    </row>
    <row r="325" spans="1:3">
      <c r="A325" s="547" t="s">
        <v>181</v>
      </c>
      <c r="B325" s="547"/>
      <c r="C325" s="547"/>
    </row>
    <row r="326" spans="1:3">
      <c r="A326" s="205"/>
      <c r="B326" s="205"/>
      <c r="C326" s="214"/>
    </row>
  </sheetData>
  <mergeCells count="3">
    <mergeCell ref="A1:C1"/>
    <mergeCell ref="A324:C324"/>
    <mergeCell ref="A325:C325"/>
  </mergeCells>
  <pageMargins left="0.7" right="0.7" top="0.75" bottom="0.75" header="0.3" footer="0.3"/>
  <pageSetup paperSize="9" orientation="portrait" horizont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1">
    <tabColor rgb="FF7030A0"/>
    <pageSetUpPr fitToPage="1"/>
  </sheetPr>
  <dimension ref="A1:N29"/>
  <sheetViews>
    <sheetView view="pageBreakPreview" zoomScaleNormal="85" zoomScaleSheetLayoutView="100" workbookViewId="0">
      <selection activeCell="F25" sqref="F25"/>
    </sheetView>
  </sheetViews>
  <sheetFormatPr defaultColWidth="9.140625" defaultRowHeight="18" customHeight="1"/>
  <cols>
    <col min="1" max="1" width="6" style="130" customWidth="1"/>
    <col min="2" max="2" width="48.42578125" style="130" customWidth="1"/>
    <col min="3" max="3" width="10.42578125" style="142" customWidth="1"/>
    <col min="4" max="4" width="9.28515625" style="142" customWidth="1"/>
    <col min="5" max="5" width="9.140625" style="142" customWidth="1"/>
    <col min="6" max="6" width="9.5703125" style="142" customWidth="1"/>
    <col min="7" max="7" width="10.28515625" style="142" customWidth="1"/>
    <col min="8" max="8" width="10" style="142" customWidth="1"/>
    <col min="9" max="9" width="9" style="142" customWidth="1"/>
    <col min="10" max="11" width="9.140625" style="142" customWidth="1"/>
    <col min="12" max="12" width="10.28515625" style="142" customWidth="1"/>
    <col min="13" max="13" width="11.140625" style="142" customWidth="1"/>
    <col min="14" max="14" width="10.7109375" style="142" customWidth="1"/>
    <col min="15" max="16384" width="9.140625" style="130"/>
  </cols>
  <sheetData>
    <row r="1" spans="1:14" ht="14.25" customHeight="1">
      <c r="A1" s="548" t="s">
        <v>1785</v>
      </c>
      <c r="B1" s="548"/>
      <c r="C1" s="548"/>
      <c r="D1" s="548"/>
      <c r="E1" s="548"/>
      <c r="F1" s="548"/>
      <c r="G1" s="548"/>
      <c r="H1" s="548"/>
      <c r="I1" s="548"/>
      <c r="J1" s="548"/>
      <c r="K1" s="548"/>
      <c r="L1" s="548"/>
      <c r="M1" s="548"/>
      <c r="N1" s="548"/>
    </row>
    <row r="2" spans="1:14" ht="33.75" customHeight="1">
      <c r="A2" s="555"/>
      <c r="B2" s="555" t="s">
        <v>182</v>
      </c>
      <c r="C2" s="557" t="s">
        <v>635</v>
      </c>
      <c r="D2" s="558"/>
      <c r="E2" s="559"/>
      <c r="F2" s="557" t="s">
        <v>678</v>
      </c>
      <c r="G2" s="558"/>
      <c r="H2" s="559"/>
      <c r="I2" s="557" t="s">
        <v>795</v>
      </c>
      <c r="J2" s="558"/>
      <c r="K2" s="559"/>
      <c r="L2" s="557" t="s">
        <v>636</v>
      </c>
      <c r="M2" s="558"/>
      <c r="N2" s="559"/>
    </row>
    <row r="3" spans="1:14" ht="21.75" customHeight="1">
      <c r="A3" s="556"/>
      <c r="B3" s="556"/>
      <c r="C3" s="376" t="s">
        <v>54</v>
      </c>
      <c r="D3" s="376" t="s">
        <v>89</v>
      </c>
      <c r="E3" s="376" t="s">
        <v>708</v>
      </c>
      <c r="F3" s="376" t="s">
        <v>54</v>
      </c>
      <c r="G3" s="376" t="s">
        <v>89</v>
      </c>
      <c r="H3" s="376" t="s">
        <v>708</v>
      </c>
      <c r="I3" s="376" t="s">
        <v>54</v>
      </c>
      <c r="J3" s="376" t="s">
        <v>89</v>
      </c>
      <c r="K3" s="376" t="s">
        <v>708</v>
      </c>
      <c r="L3" s="376" t="s">
        <v>54</v>
      </c>
      <c r="M3" s="376" t="s">
        <v>89</v>
      </c>
      <c r="N3" s="376" t="s">
        <v>708</v>
      </c>
    </row>
    <row r="4" spans="1:14" ht="18" customHeight="1">
      <c r="A4" s="337" t="s">
        <v>183</v>
      </c>
      <c r="B4" s="338" t="s">
        <v>584</v>
      </c>
      <c r="C4" s="339">
        <v>5625.9229999999998</v>
      </c>
      <c r="D4" s="339">
        <v>15.205</v>
      </c>
      <c r="E4" s="339">
        <v>4.2262499999999994</v>
      </c>
      <c r="F4" s="339">
        <v>777.48599999999999</v>
      </c>
      <c r="G4" s="456">
        <v>0.26840000000000003</v>
      </c>
      <c r="H4" s="339">
        <v>0.54449999999999998</v>
      </c>
      <c r="I4" s="339">
        <v>0</v>
      </c>
      <c r="J4" s="339">
        <v>0</v>
      </c>
      <c r="K4" s="339">
        <v>0</v>
      </c>
      <c r="L4" s="339">
        <v>4232.9870000000001</v>
      </c>
      <c r="M4" s="457">
        <v>14.063700000000001</v>
      </c>
      <c r="N4" s="339">
        <v>0.16875000000000001</v>
      </c>
    </row>
    <row r="5" spans="1:14" ht="26.25" customHeight="1">
      <c r="A5" s="337" t="s">
        <v>184</v>
      </c>
      <c r="B5" s="338" t="s">
        <v>185</v>
      </c>
      <c r="C5" s="339">
        <v>5625.9232925000006</v>
      </c>
      <c r="D5" s="339">
        <v>15.205</v>
      </c>
      <c r="E5" s="339">
        <v>4.2262499999999994</v>
      </c>
      <c r="F5" s="339">
        <v>777.48585249999985</v>
      </c>
      <c r="G5" s="456">
        <v>0.26840000000000003</v>
      </c>
      <c r="H5" s="339">
        <v>0.54449999999999998</v>
      </c>
      <c r="I5" s="339">
        <v>0</v>
      </c>
      <c r="J5" s="339">
        <v>0</v>
      </c>
      <c r="K5" s="339">
        <v>0</v>
      </c>
      <c r="L5" s="339">
        <v>4232.9838125000006</v>
      </c>
      <c r="M5" s="457">
        <v>14.063750000000001</v>
      </c>
      <c r="N5" s="339">
        <v>0.16875000000000001</v>
      </c>
    </row>
    <row r="6" spans="1:14" ht="46.5" customHeight="1">
      <c r="A6" s="337" t="s">
        <v>186</v>
      </c>
      <c r="B6" s="338" t="s">
        <v>1309</v>
      </c>
      <c r="C6" s="340">
        <v>-2.925000007962808E-4</v>
      </c>
      <c r="D6" s="340">
        <v>0</v>
      </c>
      <c r="E6" s="340">
        <v>0</v>
      </c>
      <c r="F6" s="340">
        <v>1.4750000013918907E-4</v>
      </c>
      <c r="G6" s="340">
        <v>0</v>
      </c>
      <c r="H6" s="340">
        <v>0</v>
      </c>
      <c r="I6" s="340">
        <v>0</v>
      </c>
      <c r="J6" s="340">
        <v>0</v>
      </c>
      <c r="K6" s="340">
        <v>0</v>
      </c>
      <c r="L6" s="464">
        <v>3.1874999995125108E-3</v>
      </c>
      <c r="M6" s="340">
        <v>-4.9999999999883471E-5</v>
      </c>
      <c r="N6" s="340">
        <v>0</v>
      </c>
    </row>
    <row r="7" spans="1:14" ht="45">
      <c r="A7" s="337" t="s">
        <v>187</v>
      </c>
      <c r="B7" s="341" t="s">
        <v>1374</v>
      </c>
      <c r="C7" s="340">
        <v>0</v>
      </c>
      <c r="D7" s="340">
        <v>0</v>
      </c>
      <c r="E7" s="340">
        <v>0</v>
      </c>
      <c r="F7" s="340">
        <v>0</v>
      </c>
      <c r="G7" s="340">
        <v>0</v>
      </c>
      <c r="H7" s="340">
        <v>0</v>
      </c>
      <c r="I7" s="340">
        <v>0</v>
      </c>
      <c r="J7" s="340">
        <v>0</v>
      </c>
      <c r="K7" s="340">
        <v>0</v>
      </c>
      <c r="L7" s="340">
        <v>0</v>
      </c>
      <c r="M7" s="339">
        <v>0</v>
      </c>
      <c r="N7" s="339">
        <v>0</v>
      </c>
    </row>
    <row r="8" spans="1:14" ht="45">
      <c r="A8" s="337" t="s">
        <v>189</v>
      </c>
      <c r="B8" s="342" t="s">
        <v>1310</v>
      </c>
      <c r="C8" s="343">
        <v>-5.199146891919438E-8</v>
      </c>
      <c r="D8" s="343">
        <v>0</v>
      </c>
      <c r="E8" s="343">
        <v>0</v>
      </c>
      <c r="F8" s="343">
        <v>1.8971402718401242E-7</v>
      </c>
      <c r="G8" s="343">
        <v>0</v>
      </c>
      <c r="H8" s="343">
        <v>0</v>
      </c>
      <c r="I8" s="343">
        <v>0</v>
      </c>
      <c r="J8" s="343">
        <v>0</v>
      </c>
      <c r="K8" s="343">
        <v>0</v>
      </c>
      <c r="L8" s="468">
        <v>7.530143606660051E-7</v>
      </c>
      <c r="M8" s="343">
        <v>-3.5552521740284184E-6</v>
      </c>
      <c r="N8" s="343">
        <v>0</v>
      </c>
    </row>
    <row r="9" spans="1:14" ht="45">
      <c r="A9" s="337" t="s">
        <v>191</v>
      </c>
      <c r="B9" s="338" t="s">
        <v>190</v>
      </c>
      <c r="C9" s="344">
        <v>0</v>
      </c>
      <c r="D9" s="344">
        <v>0</v>
      </c>
      <c r="E9" s="344">
        <v>0</v>
      </c>
      <c r="F9" s="344">
        <v>0</v>
      </c>
      <c r="G9" s="344">
        <v>0</v>
      </c>
      <c r="H9" s="344">
        <v>0</v>
      </c>
      <c r="I9" s="344">
        <v>0</v>
      </c>
      <c r="J9" s="344">
        <v>0</v>
      </c>
      <c r="K9" s="344">
        <v>0</v>
      </c>
      <c r="L9" s="465">
        <v>6.9439999999999999E-6</v>
      </c>
      <c r="M9" s="344">
        <v>0</v>
      </c>
      <c r="N9" s="344">
        <v>0</v>
      </c>
    </row>
    <row r="10" spans="1:14" ht="18" customHeight="1">
      <c r="A10" s="337" t="s">
        <v>573</v>
      </c>
      <c r="B10" s="549" t="s">
        <v>192</v>
      </c>
      <c r="C10" s="550"/>
      <c r="D10" s="550"/>
      <c r="E10" s="550"/>
      <c r="F10" s="550"/>
      <c r="G10" s="550"/>
      <c r="H10" s="550"/>
      <c r="I10" s="550"/>
      <c r="J10" s="550"/>
      <c r="K10" s="550"/>
      <c r="L10" s="550"/>
      <c r="M10" s="550"/>
      <c r="N10" s="551"/>
    </row>
    <row r="11" spans="1:14" ht="21" customHeight="1">
      <c r="A11" s="346"/>
      <c r="B11" s="342" t="s">
        <v>193</v>
      </c>
      <c r="C11" s="344">
        <v>0</v>
      </c>
      <c r="D11" s="344">
        <v>0</v>
      </c>
      <c r="E11" s="344">
        <v>0</v>
      </c>
      <c r="F11" s="345">
        <v>0</v>
      </c>
      <c r="G11" s="345">
        <v>0</v>
      </c>
      <c r="H11" s="344">
        <v>0</v>
      </c>
      <c r="I11" s="344">
        <v>0</v>
      </c>
      <c r="J11" s="344">
        <v>0</v>
      </c>
      <c r="K11" s="344">
        <v>0</v>
      </c>
      <c r="L11" s="344">
        <v>0</v>
      </c>
      <c r="M11" s="344">
        <v>0</v>
      </c>
      <c r="N11" s="344">
        <v>0</v>
      </c>
    </row>
    <row r="12" spans="1:14" ht="18" customHeight="1">
      <c r="A12" s="346"/>
      <c r="B12" s="338" t="s">
        <v>194</v>
      </c>
      <c r="C12" s="344">
        <v>0</v>
      </c>
      <c r="D12" s="344">
        <v>0</v>
      </c>
      <c r="E12" s="344">
        <v>0</v>
      </c>
      <c r="F12" s="344">
        <v>0</v>
      </c>
      <c r="G12" s="344">
        <v>0</v>
      </c>
      <c r="H12" s="344">
        <v>0</v>
      </c>
      <c r="I12" s="344">
        <v>0</v>
      </c>
      <c r="J12" s="344">
        <v>0</v>
      </c>
      <c r="K12" s="344">
        <v>0</v>
      </c>
      <c r="L12" s="344">
        <v>0</v>
      </c>
      <c r="M12" s="344">
        <v>0</v>
      </c>
      <c r="N12" s="344">
        <v>0</v>
      </c>
    </row>
    <row r="13" spans="1:14" ht="18" customHeight="1">
      <c r="A13" s="346"/>
      <c r="B13" s="338" t="s">
        <v>195</v>
      </c>
      <c r="C13" s="344">
        <v>0</v>
      </c>
      <c r="D13" s="344">
        <v>0</v>
      </c>
      <c r="E13" s="344">
        <v>0</v>
      </c>
      <c r="F13" s="344">
        <v>0</v>
      </c>
      <c r="G13" s="344">
        <v>0</v>
      </c>
      <c r="H13" s="344">
        <v>0</v>
      </c>
      <c r="I13" s="344">
        <v>0</v>
      </c>
      <c r="J13" s="344">
        <v>0</v>
      </c>
      <c r="K13" s="344">
        <v>0</v>
      </c>
      <c r="L13" s="344">
        <v>0</v>
      </c>
      <c r="M13" s="344">
        <v>0</v>
      </c>
      <c r="N13" s="344">
        <v>0</v>
      </c>
    </row>
    <row r="14" spans="1:14" ht="18" customHeight="1">
      <c r="A14" s="346"/>
      <c r="B14" s="338" t="s">
        <v>196</v>
      </c>
      <c r="C14" s="344">
        <v>0</v>
      </c>
      <c r="D14" s="344">
        <v>0</v>
      </c>
      <c r="E14" s="344">
        <v>0</v>
      </c>
      <c r="F14" s="344">
        <v>0</v>
      </c>
      <c r="G14" s="344">
        <v>0</v>
      </c>
      <c r="H14" s="344">
        <v>0</v>
      </c>
      <c r="I14" s="344">
        <v>0</v>
      </c>
      <c r="J14" s="344">
        <v>0</v>
      </c>
      <c r="K14" s="344">
        <v>0</v>
      </c>
      <c r="L14" s="344">
        <v>1</v>
      </c>
      <c r="M14" s="344">
        <v>0</v>
      </c>
      <c r="N14" s="344">
        <v>0</v>
      </c>
    </row>
    <row r="15" spans="1:14" s="258" customFormat="1" ht="14.25">
      <c r="A15" s="552" t="s">
        <v>1063</v>
      </c>
      <c r="B15" s="553"/>
      <c r="C15" s="553"/>
      <c r="D15" s="553"/>
      <c r="E15" s="553"/>
      <c r="F15" s="553"/>
      <c r="G15" s="553"/>
      <c r="H15" s="553"/>
      <c r="I15" s="553"/>
      <c r="J15" s="553"/>
      <c r="K15" s="553"/>
      <c r="L15" s="553"/>
      <c r="M15" s="553"/>
      <c r="N15" s="554"/>
    </row>
    <row r="16" spans="1:14" ht="14.25">
      <c r="A16" s="454" t="s">
        <v>724</v>
      </c>
      <c r="B16" s="141"/>
      <c r="C16" s="141"/>
      <c r="D16" s="141"/>
      <c r="E16" s="141"/>
      <c r="F16" s="141"/>
      <c r="G16" s="141"/>
      <c r="H16" s="141"/>
      <c r="I16" s="141"/>
      <c r="J16" s="141"/>
      <c r="K16" s="141"/>
      <c r="L16" s="141"/>
      <c r="M16" s="141"/>
      <c r="N16" s="141"/>
    </row>
    <row r="17" spans="3:5" ht="18" customHeight="1">
      <c r="C17" s="451"/>
    </row>
    <row r="18" spans="3:5" ht="33.6" customHeight="1">
      <c r="E18" s="447"/>
    </row>
    <row r="20" spans="3:5" ht="18" customHeight="1">
      <c r="C20" s="447"/>
    </row>
    <row r="28" spans="3:5" ht="14.25"/>
    <row r="29" spans="3:5" ht="33" customHeight="1"/>
  </sheetData>
  <mergeCells count="9">
    <mergeCell ref="A1:N1"/>
    <mergeCell ref="B10:N10"/>
    <mergeCell ref="A15:N15"/>
    <mergeCell ref="A2:A3"/>
    <mergeCell ref="B2:B3"/>
    <mergeCell ref="I2:K2"/>
    <mergeCell ref="C2:E2"/>
    <mergeCell ref="F2:H2"/>
    <mergeCell ref="L2:N2"/>
  </mergeCells>
  <pageMargins left="0.7" right="0.7" top="0.75" bottom="0.75" header="0.3" footer="0.3"/>
  <pageSetup scale="7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3">
    <tabColor rgb="FF0070C0"/>
    <pageSetUpPr fitToPage="1"/>
  </sheetPr>
  <dimension ref="A1:L16"/>
  <sheetViews>
    <sheetView topLeftCell="A5" workbookViewId="0">
      <selection activeCell="C10" sqref="C10:D13"/>
    </sheetView>
  </sheetViews>
  <sheetFormatPr defaultColWidth="9.140625" defaultRowHeight="18" customHeight="1"/>
  <cols>
    <col min="1" max="1" width="6" style="130" customWidth="1"/>
    <col min="2" max="2" width="48.42578125" style="130" customWidth="1"/>
    <col min="3" max="3" width="12.42578125" style="142" customWidth="1"/>
    <col min="4" max="4" width="11.85546875" style="142" customWidth="1"/>
    <col min="5" max="5" width="10.85546875" style="130" bestFit="1" customWidth="1"/>
    <col min="6" max="6" width="3.5703125" style="130" customWidth="1"/>
    <col min="7" max="7" width="9.140625" style="130"/>
    <col min="8" max="8" width="20.5703125" style="130" bestFit="1" customWidth="1"/>
    <col min="9" max="9" width="18.85546875" style="130" bestFit="1" customWidth="1"/>
    <col min="10" max="10" width="3.85546875" style="130" customWidth="1"/>
    <col min="11" max="12" width="14.5703125" style="130" bestFit="1" customWidth="1"/>
    <col min="13" max="16384" width="9.140625" style="130"/>
  </cols>
  <sheetData>
    <row r="1" spans="1:12" ht="28.5" customHeight="1">
      <c r="A1" s="560" t="s">
        <v>632</v>
      </c>
      <c r="B1" s="560"/>
      <c r="C1" s="560"/>
      <c r="D1" s="560"/>
      <c r="K1" s="561" t="s">
        <v>576</v>
      </c>
      <c r="L1" s="561"/>
    </row>
    <row r="2" spans="1:12" ht="22.5">
      <c r="A2" s="181"/>
      <c r="B2" s="182" t="s">
        <v>182</v>
      </c>
      <c r="C2" s="182" t="s">
        <v>54</v>
      </c>
      <c r="D2" s="182" t="s">
        <v>89</v>
      </c>
      <c r="G2" s="152"/>
      <c r="H2" s="153" t="s">
        <v>566</v>
      </c>
      <c r="I2" s="153" t="s">
        <v>565</v>
      </c>
      <c r="J2" s="128"/>
      <c r="K2" s="151" t="s">
        <v>54</v>
      </c>
      <c r="L2" s="151" t="s">
        <v>89</v>
      </c>
    </row>
    <row r="3" spans="1:12" ht="18" customHeight="1">
      <c r="A3" s="183" t="s">
        <v>183</v>
      </c>
      <c r="B3" s="184" t="s">
        <v>584</v>
      </c>
      <c r="C3" s="185">
        <f>I3</f>
        <v>515.46874000000003</v>
      </c>
      <c r="D3" s="185">
        <f>I4</f>
        <v>1.8626749999999999</v>
      </c>
      <c r="G3" s="153" t="s">
        <v>54</v>
      </c>
      <c r="H3" s="155">
        <v>515.46501999999998</v>
      </c>
      <c r="I3" s="156">
        <v>515.46874000000003</v>
      </c>
      <c r="J3" s="128"/>
      <c r="K3" s="155">
        <f>I3-C5-C6</f>
        <v>515.46501999999998</v>
      </c>
      <c r="L3" s="155">
        <f>I4-D5-D6</f>
        <v>1.8626749999999999</v>
      </c>
    </row>
    <row r="4" spans="1:12" ht="18" customHeight="1">
      <c r="A4" s="183" t="s">
        <v>184</v>
      </c>
      <c r="B4" s="184" t="s">
        <v>185</v>
      </c>
      <c r="C4" s="185">
        <f>H5</f>
        <v>2152.4548325000001</v>
      </c>
      <c r="D4" s="185">
        <f>H6</f>
        <v>0</v>
      </c>
      <c r="E4" s="149" t="s">
        <v>570</v>
      </c>
      <c r="F4" s="149"/>
      <c r="G4" s="153" t="s">
        <v>89</v>
      </c>
      <c r="H4" s="156">
        <v>1.8626749999999999</v>
      </c>
      <c r="I4" s="156">
        <v>1.8626749999999999</v>
      </c>
      <c r="J4" s="128"/>
      <c r="K4" s="152" t="str">
        <f>IF(ROUND(K3,2)=ROUND(C4,2),"Matched","Not Matching")</f>
        <v>Not Matching</v>
      </c>
      <c r="L4" s="152" t="str">
        <f>IF(ROUND(L3,2)=ROUND(D4,2),"Matched","Not Matching")</f>
        <v>Not Matching</v>
      </c>
    </row>
    <row r="5" spans="1:12" ht="42.75" customHeight="1">
      <c r="A5" s="183" t="s">
        <v>186</v>
      </c>
      <c r="B5" s="184" t="s">
        <v>631</v>
      </c>
      <c r="C5" s="193">
        <f>I3-H3</f>
        <v>3.7200000000439104E-3</v>
      </c>
      <c r="D5" s="186">
        <f>I4-H4</f>
        <v>0</v>
      </c>
      <c r="E5" s="149" t="s">
        <v>574</v>
      </c>
      <c r="F5" s="149"/>
      <c r="G5" s="153" t="s">
        <v>568</v>
      </c>
      <c r="H5" s="156">
        <f>'Table 27'!K34</f>
        <v>2152.4548325000001</v>
      </c>
      <c r="I5" s="154"/>
      <c r="J5" s="128"/>
      <c r="K5" s="138"/>
    </row>
    <row r="6" spans="1:12" ht="42.75" customHeight="1">
      <c r="A6" s="183" t="s">
        <v>187</v>
      </c>
      <c r="B6" s="187" t="s">
        <v>630</v>
      </c>
      <c r="C6" s="188">
        <v>0</v>
      </c>
      <c r="D6" s="188">
        <v>0</v>
      </c>
      <c r="E6" s="149" t="s">
        <v>575</v>
      </c>
      <c r="F6" s="149"/>
      <c r="G6" s="153" t="s">
        <v>569</v>
      </c>
      <c r="H6" s="156">
        <f>'Table 27'!L34</f>
        <v>0</v>
      </c>
      <c r="I6" s="154"/>
      <c r="J6" s="128"/>
      <c r="K6" s="138"/>
    </row>
    <row r="7" spans="1:12" ht="30">
      <c r="A7" s="183" t="s">
        <v>189</v>
      </c>
      <c r="B7" s="189" t="s">
        <v>188</v>
      </c>
      <c r="C7" s="190">
        <v>6.9444444444444447E-4</v>
      </c>
      <c r="D7" s="191">
        <v>0</v>
      </c>
      <c r="H7" s="15"/>
      <c r="I7" s="128"/>
      <c r="J7" s="128"/>
    </row>
    <row r="8" spans="1:12" ht="45">
      <c r="A8" s="183" t="s">
        <v>191</v>
      </c>
      <c r="B8" s="184" t="s">
        <v>190</v>
      </c>
      <c r="C8" s="191">
        <v>0</v>
      </c>
      <c r="D8" s="191">
        <v>0</v>
      </c>
      <c r="E8" s="130" t="s">
        <v>621</v>
      </c>
      <c r="H8" s="167"/>
      <c r="I8" s="140"/>
      <c r="J8" s="128"/>
    </row>
    <row r="9" spans="1:12" ht="18" customHeight="1">
      <c r="A9" s="183" t="s">
        <v>573</v>
      </c>
      <c r="B9" s="562" t="s">
        <v>192</v>
      </c>
      <c r="C9" s="562"/>
      <c r="D9" s="562"/>
      <c r="H9" s="167"/>
      <c r="I9" s="139"/>
      <c r="J9" s="128"/>
    </row>
    <row r="10" spans="1:12" ht="18" customHeight="1">
      <c r="A10" s="192"/>
      <c r="B10" s="184" t="s">
        <v>193</v>
      </c>
      <c r="C10" s="191">
        <v>1</v>
      </c>
      <c r="D10" s="191">
        <v>0</v>
      </c>
      <c r="E10" s="139"/>
      <c r="F10" s="139"/>
      <c r="G10" s="139"/>
      <c r="H10" s="167"/>
      <c r="I10" s="139"/>
    </row>
    <row r="11" spans="1:12" ht="18" customHeight="1">
      <c r="A11" s="192"/>
      <c r="B11" s="184" t="s">
        <v>194</v>
      </c>
      <c r="C11" s="191">
        <v>0</v>
      </c>
      <c r="D11" s="191">
        <v>0</v>
      </c>
      <c r="E11" s="139"/>
      <c r="F11" s="139"/>
      <c r="G11" s="139"/>
      <c r="H11" s="167"/>
      <c r="I11" s="139"/>
      <c r="J11" s="129"/>
    </row>
    <row r="12" spans="1:12" ht="18" customHeight="1">
      <c r="A12" s="192"/>
      <c r="B12" s="184" t="s">
        <v>195</v>
      </c>
      <c r="C12" s="191">
        <v>0</v>
      </c>
      <c r="D12" s="191">
        <v>0</v>
      </c>
      <c r="E12" s="139"/>
      <c r="F12" s="139"/>
      <c r="G12" s="139"/>
      <c r="H12" s="168"/>
      <c r="I12" s="139"/>
      <c r="J12" s="129"/>
    </row>
    <row r="13" spans="1:12" ht="18" customHeight="1">
      <c r="A13" s="192"/>
      <c r="B13" s="184" t="s">
        <v>196</v>
      </c>
      <c r="C13" s="191">
        <v>0</v>
      </c>
      <c r="D13" s="191">
        <v>0</v>
      </c>
      <c r="E13" s="139"/>
      <c r="F13" s="139"/>
      <c r="G13" s="139"/>
      <c r="H13" s="169"/>
      <c r="I13" s="128"/>
      <c r="J13" s="129"/>
    </row>
    <row r="14" spans="1:12" ht="14.25">
      <c r="A14" s="563" t="s">
        <v>629</v>
      </c>
      <c r="B14" s="564"/>
      <c r="C14" s="564"/>
      <c r="D14" s="565"/>
      <c r="E14" s="139"/>
      <c r="F14" s="139"/>
      <c r="G14" s="139"/>
      <c r="H14" s="131"/>
      <c r="J14" s="129"/>
    </row>
    <row r="15" spans="1:12" ht="14.25">
      <c r="A15" s="566" t="s">
        <v>386</v>
      </c>
      <c r="B15" s="566"/>
      <c r="C15" s="566"/>
      <c r="D15" s="566"/>
      <c r="H15" s="131"/>
      <c r="J15" s="128"/>
    </row>
    <row r="16" spans="1:12" ht="14.25">
      <c r="A16" s="141"/>
      <c r="B16" s="141"/>
      <c r="C16" s="141"/>
      <c r="D16" s="141"/>
    </row>
  </sheetData>
  <mergeCells count="5">
    <mergeCell ref="A1:D1"/>
    <mergeCell ref="K1:L1"/>
    <mergeCell ref="B9:D9"/>
    <mergeCell ref="A14:D14"/>
    <mergeCell ref="A15:D15"/>
  </mergeCells>
  <conditionalFormatting sqref="K4">
    <cfRule type="containsText" dxfId="1" priority="2" operator="containsText" text="Not Matching">
      <formula>NOT(ISERROR(SEARCH("Not Matching",K4)))</formula>
    </cfRule>
  </conditionalFormatting>
  <conditionalFormatting sqref="L4">
    <cfRule type="containsText" dxfId="0" priority="1" operator="containsText" text="Not Matching">
      <formula>NOT(ISERROR(SEARCH("Not Matching",L4)))</formula>
    </cfRule>
  </conditionalFormatting>
  <pageMargins left="0.7" right="0.7" top="0.75" bottom="0.75" header="0.3" footer="0.3"/>
  <pageSetup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5">
    <tabColor rgb="FF92D050"/>
  </sheetPr>
  <dimension ref="A1:S41"/>
  <sheetViews>
    <sheetView zoomScale="80" zoomScaleNormal="80" workbookViewId="0">
      <selection activeCell="K18" sqref="K18"/>
    </sheetView>
  </sheetViews>
  <sheetFormatPr defaultColWidth="9.140625" defaultRowHeight="12.75"/>
  <cols>
    <col min="1" max="1" width="11.28515625" style="13" bestFit="1" customWidth="1"/>
    <col min="2" max="2" width="11.28515625" style="13" customWidth="1"/>
    <col min="3" max="3" width="9.85546875" style="13" customWidth="1"/>
    <col min="4" max="4" width="9.5703125" style="13" customWidth="1"/>
    <col min="5" max="9" width="10.42578125" style="13" customWidth="1"/>
    <col min="10" max="10" width="11.85546875" style="13" customWidth="1"/>
    <col min="11" max="11" width="10.85546875" style="13" customWidth="1"/>
    <col min="12" max="13" width="10.5703125" style="13" customWidth="1"/>
    <col min="14" max="14" width="17.28515625" style="13" customWidth="1"/>
    <col min="15" max="15" width="17.5703125" style="13" customWidth="1"/>
    <col min="16" max="16384" width="9.140625" style="13"/>
  </cols>
  <sheetData>
    <row r="1" spans="1:19" ht="15">
      <c r="A1" s="567" t="s">
        <v>801</v>
      </c>
      <c r="B1" s="568"/>
      <c r="C1" s="568"/>
      <c r="D1" s="568"/>
      <c r="E1" s="568"/>
      <c r="F1" s="568"/>
      <c r="G1" s="568"/>
      <c r="H1" s="568"/>
      <c r="I1" s="568"/>
      <c r="J1" s="568"/>
      <c r="K1" s="568"/>
      <c r="L1" s="568"/>
      <c r="M1" s="568"/>
      <c r="N1" s="568"/>
      <c r="O1" s="569"/>
      <c r="P1" s="195"/>
      <c r="Q1" s="196" t="s">
        <v>83</v>
      </c>
      <c r="R1" s="195"/>
      <c r="S1" s="195"/>
    </row>
    <row r="2" spans="1:19" ht="38.25">
      <c r="A2" s="570" t="s">
        <v>113</v>
      </c>
      <c r="B2" s="576" t="s">
        <v>114</v>
      </c>
      <c r="C2" s="577"/>
      <c r="D2" s="576" t="s">
        <v>637</v>
      </c>
      <c r="E2" s="578"/>
      <c r="F2" s="577"/>
      <c r="G2" s="576" t="s">
        <v>673</v>
      </c>
      <c r="H2" s="578"/>
      <c r="I2" s="577"/>
      <c r="J2" s="265" t="s">
        <v>768</v>
      </c>
      <c r="K2" s="576" t="s">
        <v>638</v>
      </c>
      <c r="L2" s="578"/>
      <c r="M2" s="577"/>
      <c r="N2" s="570" t="s">
        <v>411</v>
      </c>
      <c r="O2" s="570" t="s">
        <v>112</v>
      </c>
    </row>
    <row r="3" spans="1:19" ht="38.25">
      <c r="A3" s="571"/>
      <c r="B3" s="194" t="s">
        <v>115</v>
      </c>
      <c r="C3" s="194" t="s">
        <v>116</v>
      </c>
      <c r="D3" s="194" t="s">
        <v>54</v>
      </c>
      <c r="E3" s="194" t="s">
        <v>89</v>
      </c>
      <c r="F3" s="194" t="s">
        <v>708</v>
      </c>
      <c r="G3" s="194" t="s">
        <v>54</v>
      </c>
      <c r="H3" s="194" t="s">
        <v>89</v>
      </c>
      <c r="I3" s="194" t="s">
        <v>708</v>
      </c>
      <c r="J3" s="194" t="s">
        <v>54</v>
      </c>
      <c r="K3" s="194" t="s">
        <v>54</v>
      </c>
      <c r="L3" s="194" t="s">
        <v>89</v>
      </c>
      <c r="M3" s="194" t="s">
        <v>708</v>
      </c>
      <c r="N3" s="571"/>
      <c r="O3" s="571"/>
    </row>
    <row r="4" spans="1:19" ht="15">
      <c r="A4" s="157">
        <v>45017</v>
      </c>
      <c r="B4" s="158">
        <v>203.8899175</v>
      </c>
      <c r="C4" s="158">
        <v>80.553645000000003</v>
      </c>
      <c r="D4" s="159">
        <v>167.20629249999999</v>
      </c>
      <c r="E4" s="159">
        <v>0</v>
      </c>
      <c r="F4" s="159">
        <v>0</v>
      </c>
      <c r="G4" s="159">
        <v>4.5506175000000004</v>
      </c>
      <c r="H4" s="159">
        <v>0</v>
      </c>
      <c r="I4" s="159">
        <v>0</v>
      </c>
      <c r="J4" s="159">
        <v>0</v>
      </c>
      <c r="K4" s="159">
        <v>79.491519999999994</v>
      </c>
      <c r="L4" s="159">
        <v>0</v>
      </c>
      <c r="M4" s="159">
        <v>0</v>
      </c>
      <c r="N4" s="158">
        <v>66.758467944601321</v>
      </c>
      <c r="O4" s="158">
        <v>3653.65</v>
      </c>
    </row>
    <row r="5" spans="1:19" ht="15">
      <c r="A5" s="157">
        <v>45018</v>
      </c>
      <c r="B5" s="158">
        <v>192.9830225</v>
      </c>
      <c r="C5" s="158">
        <v>96.136992500000005</v>
      </c>
      <c r="D5" s="159">
        <v>153.66062500000001</v>
      </c>
      <c r="E5" s="159">
        <v>0</v>
      </c>
      <c r="F5" s="159">
        <v>0</v>
      </c>
      <c r="G5" s="159">
        <v>5.1472499999999997</v>
      </c>
      <c r="H5" s="159">
        <v>0</v>
      </c>
      <c r="I5" s="159">
        <v>0</v>
      </c>
      <c r="J5" s="159">
        <v>0</v>
      </c>
      <c r="K5" s="159">
        <v>62.0988975</v>
      </c>
      <c r="L5" s="159">
        <v>0</v>
      </c>
      <c r="M5" s="159">
        <v>0</v>
      </c>
      <c r="N5" s="158">
        <v>67.72735422621659</v>
      </c>
      <c r="O5" s="158">
        <v>3553.7</v>
      </c>
    </row>
    <row r="6" spans="1:19" ht="15">
      <c r="A6" s="157">
        <v>45019</v>
      </c>
      <c r="B6" s="158">
        <v>198.49888999999999</v>
      </c>
      <c r="C6" s="158">
        <v>97.751892499999997</v>
      </c>
      <c r="D6" s="159">
        <v>161.0412675</v>
      </c>
      <c r="E6" s="159">
        <v>0</v>
      </c>
      <c r="F6" s="159">
        <v>0</v>
      </c>
      <c r="G6" s="159">
        <v>5.0656499999999998</v>
      </c>
      <c r="H6" s="159">
        <v>0</v>
      </c>
      <c r="I6" s="159">
        <v>0</v>
      </c>
      <c r="J6" s="159">
        <v>0</v>
      </c>
      <c r="K6" s="159">
        <v>67.903637500000002</v>
      </c>
      <c r="L6" s="159">
        <v>0</v>
      </c>
      <c r="M6" s="159">
        <v>0</v>
      </c>
      <c r="N6" s="158">
        <v>61.735426920787205</v>
      </c>
      <c r="O6" s="158">
        <v>3771.8</v>
      </c>
    </row>
    <row r="7" spans="1:19" ht="15">
      <c r="A7" s="157">
        <v>45020</v>
      </c>
      <c r="B7" s="158">
        <v>198.27071749999999</v>
      </c>
      <c r="C7" s="158">
        <v>95.766682500000002</v>
      </c>
      <c r="D7" s="159">
        <v>155.332425</v>
      </c>
      <c r="E7" s="159">
        <v>0</v>
      </c>
      <c r="F7" s="159">
        <v>0</v>
      </c>
      <c r="G7" s="159">
        <v>4.9521525000000004</v>
      </c>
      <c r="H7" s="159">
        <v>0</v>
      </c>
      <c r="I7" s="159">
        <v>0</v>
      </c>
      <c r="J7" s="159">
        <v>0</v>
      </c>
      <c r="K7" s="159">
        <v>60.967390000000002</v>
      </c>
      <c r="L7" s="159">
        <v>0</v>
      </c>
      <c r="M7" s="159">
        <v>0</v>
      </c>
      <c r="N7" s="158">
        <v>60.610064552816112</v>
      </c>
      <c r="O7" s="158">
        <v>3925.54</v>
      </c>
    </row>
    <row r="8" spans="1:19" ht="15">
      <c r="A8" s="157">
        <v>45021</v>
      </c>
      <c r="B8" s="158">
        <v>207.54685499999999</v>
      </c>
      <c r="C8" s="158">
        <v>93.785120000000006</v>
      </c>
      <c r="D8" s="159">
        <v>146.94868249999999</v>
      </c>
      <c r="E8" s="159">
        <v>0</v>
      </c>
      <c r="F8" s="159">
        <v>0</v>
      </c>
      <c r="G8" s="159">
        <v>5.9379249999999999</v>
      </c>
      <c r="H8" s="159">
        <v>0</v>
      </c>
      <c r="I8" s="159">
        <v>0</v>
      </c>
      <c r="J8" s="159">
        <v>0</v>
      </c>
      <c r="K8" s="159">
        <v>63.232707499999997</v>
      </c>
      <c r="L8" s="159">
        <v>0</v>
      </c>
      <c r="M8" s="159">
        <v>0</v>
      </c>
      <c r="N8" s="158">
        <v>61.330354954521724</v>
      </c>
      <c r="O8" s="158">
        <v>3979.8</v>
      </c>
    </row>
    <row r="9" spans="1:19" ht="15">
      <c r="A9" s="157">
        <v>45022</v>
      </c>
      <c r="B9" s="158">
        <v>210.4666575</v>
      </c>
      <c r="C9" s="158">
        <v>99.711912499999997</v>
      </c>
      <c r="D9" s="159">
        <v>158.72815</v>
      </c>
      <c r="E9" s="159">
        <v>0</v>
      </c>
      <c r="F9" s="159">
        <v>0</v>
      </c>
      <c r="G9" s="159">
        <v>4.6019350000000001</v>
      </c>
      <c r="H9" s="159">
        <v>0</v>
      </c>
      <c r="I9" s="159">
        <v>0</v>
      </c>
      <c r="J9" s="159">
        <v>0</v>
      </c>
      <c r="K9" s="159">
        <v>75.911145000000005</v>
      </c>
      <c r="L9" s="159">
        <v>0</v>
      </c>
      <c r="M9" s="159">
        <v>0</v>
      </c>
      <c r="N9" s="158">
        <v>60.756230209302828</v>
      </c>
      <c r="O9" s="158">
        <v>4010.79</v>
      </c>
    </row>
    <row r="10" spans="1:19" ht="15">
      <c r="A10" s="157">
        <v>45023</v>
      </c>
      <c r="B10" s="158">
        <v>207.75244499999999</v>
      </c>
      <c r="C10" s="158">
        <v>100.1116375</v>
      </c>
      <c r="D10" s="159">
        <v>165.202405</v>
      </c>
      <c r="E10" s="159">
        <v>0</v>
      </c>
      <c r="F10" s="159">
        <v>0</v>
      </c>
      <c r="G10" s="159">
        <v>3.4575499999999999</v>
      </c>
      <c r="H10" s="159">
        <v>0</v>
      </c>
      <c r="I10" s="159">
        <v>0</v>
      </c>
      <c r="J10" s="159">
        <v>0</v>
      </c>
      <c r="K10" s="159">
        <v>72.080292499999999</v>
      </c>
      <c r="L10" s="159">
        <v>0</v>
      </c>
      <c r="M10" s="159">
        <v>0</v>
      </c>
      <c r="N10" s="158">
        <v>62.139508463500917</v>
      </c>
      <c r="O10" s="158">
        <v>4039.85</v>
      </c>
    </row>
    <row r="11" spans="1:19" ht="15">
      <c r="A11" s="157">
        <v>45024</v>
      </c>
      <c r="B11" s="158">
        <v>195.96713500000001</v>
      </c>
      <c r="C11" s="158">
        <v>97.950524999999999</v>
      </c>
      <c r="D11" s="159">
        <v>163.45984250000001</v>
      </c>
      <c r="E11" s="159">
        <v>0</v>
      </c>
      <c r="F11" s="159">
        <v>0</v>
      </c>
      <c r="G11" s="159">
        <v>5.4531225000000001</v>
      </c>
      <c r="H11" s="159">
        <v>0</v>
      </c>
      <c r="I11" s="159">
        <v>0</v>
      </c>
      <c r="J11" s="159">
        <v>0</v>
      </c>
      <c r="K11" s="159">
        <v>78.111345</v>
      </c>
      <c r="L11" s="159">
        <v>0</v>
      </c>
      <c r="M11" s="159">
        <v>0</v>
      </c>
      <c r="N11" s="158">
        <v>62.027723155464557</v>
      </c>
      <c r="O11" s="158">
        <v>3983.35</v>
      </c>
    </row>
    <row r="12" spans="1:19" ht="15">
      <c r="A12" s="157">
        <v>45025</v>
      </c>
      <c r="B12" s="158">
        <v>176.54017250000001</v>
      </c>
      <c r="C12" s="158">
        <v>96.943275</v>
      </c>
      <c r="D12" s="159">
        <v>188.88451000000001</v>
      </c>
      <c r="E12" s="159">
        <v>0</v>
      </c>
      <c r="F12" s="159">
        <v>0</v>
      </c>
      <c r="G12" s="159">
        <v>4.6343174999999999</v>
      </c>
      <c r="H12" s="159">
        <v>0</v>
      </c>
      <c r="I12" s="159">
        <v>0</v>
      </c>
      <c r="J12" s="159">
        <v>0</v>
      </c>
      <c r="K12" s="159">
        <v>77.6486175</v>
      </c>
      <c r="L12" s="159">
        <v>0</v>
      </c>
      <c r="M12" s="159">
        <v>0</v>
      </c>
      <c r="N12" s="158">
        <v>63.451871660706075</v>
      </c>
      <c r="O12" s="158">
        <v>3914.2</v>
      </c>
    </row>
    <row r="13" spans="1:19" ht="15">
      <c r="A13" s="157">
        <v>45026</v>
      </c>
      <c r="B13" s="158">
        <v>197.34096500000001</v>
      </c>
      <c r="C13" s="158">
        <v>97.553449999999998</v>
      </c>
      <c r="D13" s="159">
        <v>190.83544000000001</v>
      </c>
      <c r="E13" s="159">
        <v>0</v>
      </c>
      <c r="F13" s="159">
        <v>0</v>
      </c>
      <c r="G13" s="159">
        <v>4.4011750000000003</v>
      </c>
      <c r="H13" s="159">
        <v>0</v>
      </c>
      <c r="I13" s="159">
        <v>0</v>
      </c>
      <c r="J13" s="159">
        <v>0</v>
      </c>
      <c r="K13" s="159">
        <v>71.603417500000006</v>
      </c>
      <c r="L13" s="159">
        <v>0</v>
      </c>
      <c r="M13" s="159">
        <v>0</v>
      </c>
      <c r="N13" s="158">
        <v>65.119509018475824</v>
      </c>
      <c r="O13" s="158">
        <v>4111.57</v>
      </c>
    </row>
    <row r="14" spans="1:19" ht="15">
      <c r="A14" s="157">
        <v>45027</v>
      </c>
      <c r="B14" s="158">
        <v>230.1796325</v>
      </c>
      <c r="C14" s="158">
        <v>90.719854999999995</v>
      </c>
      <c r="D14" s="159">
        <v>180.97347250000001</v>
      </c>
      <c r="E14" s="159">
        <v>0</v>
      </c>
      <c r="F14" s="159">
        <v>0</v>
      </c>
      <c r="G14" s="159">
        <v>3.9927025</v>
      </c>
      <c r="H14" s="159">
        <v>0</v>
      </c>
      <c r="I14" s="159">
        <v>0</v>
      </c>
      <c r="J14" s="159">
        <v>0</v>
      </c>
      <c r="K14" s="159">
        <v>66.914064999999994</v>
      </c>
      <c r="L14" s="159">
        <v>0</v>
      </c>
      <c r="M14" s="159">
        <v>0</v>
      </c>
      <c r="N14" s="158">
        <v>72.785021848692125</v>
      </c>
      <c r="O14" s="158">
        <v>4286.99</v>
      </c>
    </row>
    <row r="15" spans="1:19" ht="15">
      <c r="A15" s="157">
        <v>45028</v>
      </c>
      <c r="B15" s="158">
        <v>232.318995</v>
      </c>
      <c r="C15" s="158">
        <v>93.15531</v>
      </c>
      <c r="D15" s="159">
        <v>174.346555</v>
      </c>
      <c r="E15" s="159">
        <v>0</v>
      </c>
      <c r="F15" s="159">
        <v>0</v>
      </c>
      <c r="G15" s="159">
        <v>6.0458049999999997</v>
      </c>
      <c r="H15" s="159">
        <v>0</v>
      </c>
      <c r="I15" s="159">
        <v>0</v>
      </c>
      <c r="J15" s="159">
        <v>0</v>
      </c>
      <c r="K15" s="159">
        <v>67.585882499999997</v>
      </c>
      <c r="L15" s="159">
        <v>0</v>
      </c>
      <c r="M15" s="159">
        <v>0</v>
      </c>
      <c r="N15" s="158">
        <v>64.242465658845731</v>
      </c>
      <c r="O15" s="158">
        <v>4308.3900000000003</v>
      </c>
    </row>
    <row r="16" spans="1:19" ht="15">
      <c r="A16" s="157">
        <v>45029</v>
      </c>
      <c r="B16" s="158">
        <v>244.96399500000001</v>
      </c>
      <c r="C16" s="158">
        <v>94.807325000000006</v>
      </c>
      <c r="D16" s="159">
        <v>153.46098499999999</v>
      </c>
      <c r="E16" s="159">
        <v>0</v>
      </c>
      <c r="F16" s="159">
        <v>0</v>
      </c>
      <c r="G16" s="159">
        <v>7.2753500000000004</v>
      </c>
      <c r="H16" s="159">
        <v>0</v>
      </c>
      <c r="I16" s="159">
        <v>0</v>
      </c>
      <c r="J16" s="159">
        <v>0</v>
      </c>
      <c r="K16" s="159">
        <v>62.462887500000001</v>
      </c>
      <c r="L16" s="159">
        <v>0</v>
      </c>
      <c r="M16" s="159">
        <v>0</v>
      </c>
      <c r="N16" s="158">
        <v>63.218104948128413</v>
      </c>
      <c r="O16" s="158">
        <v>4384.91</v>
      </c>
    </row>
    <row r="17" spans="1:15" ht="15">
      <c r="A17" s="157">
        <v>45030</v>
      </c>
      <c r="B17" s="158">
        <v>233.13936749999999</v>
      </c>
      <c r="C17" s="158">
        <v>100.15913500000001</v>
      </c>
      <c r="D17" s="159">
        <v>151.2035075</v>
      </c>
      <c r="E17" s="159">
        <v>0</v>
      </c>
      <c r="F17" s="159">
        <v>0</v>
      </c>
      <c r="G17" s="159">
        <v>4.5765750000000001</v>
      </c>
      <c r="H17" s="159">
        <v>0</v>
      </c>
      <c r="I17" s="159">
        <v>0</v>
      </c>
      <c r="J17" s="159">
        <v>0</v>
      </c>
      <c r="K17" s="159">
        <v>66.251300000000001</v>
      </c>
      <c r="L17" s="159">
        <v>0</v>
      </c>
      <c r="M17" s="159">
        <v>0</v>
      </c>
      <c r="N17" s="158">
        <v>66.160404952531024</v>
      </c>
      <c r="O17" s="158">
        <v>4349.3500000000004</v>
      </c>
    </row>
    <row r="18" spans="1:15" ht="15">
      <c r="A18" s="157">
        <v>45031</v>
      </c>
      <c r="B18" s="158">
        <v>238.7218675</v>
      </c>
      <c r="C18" s="158">
        <v>96.742315000000005</v>
      </c>
      <c r="D18" s="159">
        <v>146.9426575</v>
      </c>
      <c r="E18" s="159">
        <v>0</v>
      </c>
      <c r="F18" s="159">
        <v>0</v>
      </c>
      <c r="G18" s="159">
        <v>4.7626974999999998</v>
      </c>
      <c r="H18" s="159">
        <v>0</v>
      </c>
      <c r="I18" s="159">
        <v>0</v>
      </c>
      <c r="J18" s="159">
        <v>0</v>
      </c>
      <c r="K18" s="159">
        <v>63.020825000000002</v>
      </c>
      <c r="L18" s="159">
        <v>0</v>
      </c>
      <c r="M18" s="159">
        <v>0</v>
      </c>
      <c r="N18" s="158">
        <v>70.168654138421502</v>
      </c>
      <c r="O18" s="158">
        <v>4322.5200000000004</v>
      </c>
    </row>
    <row r="19" spans="1:15" ht="15">
      <c r="A19" s="157">
        <v>45032</v>
      </c>
      <c r="B19" s="158">
        <v>222.49252749999999</v>
      </c>
      <c r="C19" s="158">
        <v>97.647157500000006</v>
      </c>
      <c r="D19" s="159">
        <v>141.0712575</v>
      </c>
      <c r="E19" s="159">
        <v>0</v>
      </c>
      <c r="F19" s="159">
        <v>0</v>
      </c>
      <c r="G19" s="159">
        <v>4.5362024999999999</v>
      </c>
      <c r="H19" s="159">
        <v>0</v>
      </c>
      <c r="I19" s="159">
        <v>0</v>
      </c>
      <c r="J19" s="159">
        <v>2.5000000000000001E-2</v>
      </c>
      <c r="K19" s="159">
        <v>63.036382500000002</v>
      </c>
      <c r="L19" s="159">
        <v>0</v>
      </c>
      <c r="M19" s="159">
        <v>0</v>
      </c>
      <c r="N19" s="158">
        <v>66.43769571698536</v>
      </c>
      <c r="O19" s="158">
        <v>4243.88</v>
      </c>
    </row>
    <row r="20" spans="1:15" ht="15">
      <c r="A20" s="157">
        <v>45033</v>
      </c>
      <c r="B20" s="158">
        <v>249.85418000000001</v>
      </c>
      <c r="C20" s="158">
        <v>99.575500000000005</v>
      </c>
      <c r="D20" s="159">
        <v>150.77288999999999</v>
      </c>
      <c r="E20" s="159">
        <v>0</v>
      </c>
      <c r="F20" s="159">
        <v>0</v>
      </c>
      <c r="G20" s="159">
        <v>4.8030474999999999</v>
      </c>
      <c r="H20" s="159">
        <v>0</v>
      </c>
      <c r="I20" s="159">
        <v>0</v>
      </c>
      <c r="J20" s="159">
        <v>9.8225000000000007E-2</v>
      </c>
      <c r="K20" s="159">
        <v>63.310202500000003</v>
      </c>
      <c r="L20" s="159">
        <v>0</v>
      </c>
      <c r="M20" s="159">
        <v>0</v>
      </c>
      <c r="N20" s="158">
        <v>68.176572138060635</v>
      </c>
      <c r="O20" s="158">
        <v>4456.51</v>
      </c>
    </row>
    <row r="21" spans="1:15" ht="15">
      <c r="A21" s="157">
        <v>45034</v>
      </c>
      <c r="B21" s="158">
        <v>261.73479500000002</v>
      </c>
      <c r="C21" s="158">
        <v>103.2214075</v>
      </c>
      <c r="D21" s="159">
        <v>154.54436999999999</v>
      </c>
      <c r="E21" s="159">
        <v>0</v>
      </c>
      <c r="F21" s="159">
        <v>0</v>
      </c>
      <c r="G21" s="159">
        <v>4.9205125000000001</v>
      </c>
      <c r="H21" s="159">
        <v>0</v>
      </c>
      <c r="I21" s="159">
        <v>0</v>
      </c>
      <c r="J21" s="159">
        <v>8.6499999999999997E-3</v>
      </c>
      <c r="K21" s="159">
        <v>74.889922499999997</v>
      </c>
      <c r="L21" s="159">
        <v>0</v>
      </c>
      <c r="M21" s="159">
        <v>0</v>
      </c>
      <c r="N21" s="158">
        <v>71.825320566917895</v>
      </c>
      <c r="O21" s="158">
        <v>4604.32</v>
      </c>
    </row>
    <row r="22" spans="1:15" ht="15">
      <c r="A22" s="157">
        <v>45035</v>
      </c>
      <c r="B22" s="158">
        <v>273.32198249999999</v>
      </c>
      <c r="C22" s="158">
        <v>103.02871500000001</v>
      </c>
      <c r="D22" s="159">
        <v>160.26795000000001</v>
      </c>
      <c r="E22" s="159">
        <v>0</v>
      </c>
      <c r="F22" s="159">
        <v>0</v>
      </c>
      <c r="G22" s="159">
        <v>4.2162550000000003</v>
      </c>
      <c r="H22" s="159">
        <v>0</v>
      </c>
      <c r="I22" s="159">
        <v>0</v>
      </c>
      <c r="J22" s="159">
        <v>0</v>
      </c>
      <c r="K22" s="159">
        <v>76.8938275</v>
      </c>
      <c r="L22" s="159">
        <v>0</v>
      </c>
      <c r="M22" s="159">
        <v>0.10619999999999997</v>
      </c>
      <c r="N22" s="158">
        <v>82.26567806256584</v>
      </c>
      <c r="O22" s="158">
        <v>4541.8900000000003</v>
      </c>
    </row>
    <row r="23" spans="1:15" ht="15">
      <c r="A23" s="157">
        <v>45036</v>
      </c>
      <c r="B23" s="158">
        <v>269.482485</v>
      </c>
      <c r="C23" s="158">
        <v>101.5780975</v>
      </c>
      <c r="D23" s="159">
        <v>128.53942000000001</v>
      </c>
      <c r="E23" s="159">
        <v>0</v>
      </c>
      <c r="F23" s="159">
        <v>0</v>
      </c>
      <c r="G23" s="159">
        <v>4.8167375000000003</v>
      </c>
      <c r="H23" s="159">
        <v>0</v>
      </c>
      <c r="I23" s="159">
        <v>0</v>
      </c>
      <c r="J23" s="159">
        <v>2.8750000000000001E-2</v>
      </c>
      <c r="K23" s="159">
        <v>70.277237499999998</v>
      </c>
      <c r="L23" s="159">
        <v>0</v>
      </c>
      <c r="M23" s="159">
        <v>0</v>
      </c>
      <c r="N23" s="158">
        <v>74.76901343077347</v>
      </c>
      <c r="O23" s="158">
        <v>4468.75</v>
      </c>
    </row>
    <row r="24" spans="1:15" ht="15">
      <c r="A24" s="157">
        <v>45037</v>
      </c>
      <c r="B24" s="158">
        <v>271.11055750000003</v>
      </c>
      <c r="C24" s="158">
        <v>98.111630000000005</v>
      </c>
      <c r="D24" s="159">
        <v>111.03429250000001</v>
      </c>
      <c r="E24" s="159">
        <v>0</v>
      </c>
      <c r="F24" s="159">
        <v>0</v>
      </c>
      <c r="G24" s="159">
        <v>4.8903524999999997</v>
      </c>
      <c r="H24" s="159">
        <v>0</v>
      </c>
      <c r="I24" s="159">
        <v>0</v>
      </c>
      <c r="J24" s="159">
        <v>2.3699999999999999E-2</v>
      </c>
      <c r="K24" s="159">
        <v>77.178165000000007</v>
      </c>
      <c r="L24" s="159">
        <v>0</v>
      </c>
      <c r="M24" s="159">
        <v>0</v>
      </c>
      <c r="N24" s="158">
        <v>75.942326189910318</v>
      </c>
      <c r="O24" s="158">
        <v>4295.03</v>
      </c>
    </row>
    <row r="25" spans="1:15" ht="15">
      <c r="A25" s="157">
        <v>45038</v>
      </c>
      <c r="B25" s="158">
        <v>259.25186000000002</v>
      </c>
      <c r="C25" s="158">
        <v>101.01445750000001</v>
      </c>
      <c r="D25" s="159">
        <v>105.1313225</v>
      </c>
      <c r="E25" s="159">
        <v>0</v>
      </c>
      <c r="F25" s="159">
        <v>0</v>
      </c>
      <c r="G25" s="159">
        <v>4.7747374999999996</v>
      </c>
      <c r="H25" s="159">
        <v>0</v>
      </c>
      <c r="I25" s="159">
        <v>0</v>
      </c>
      <c r="J25" s="159">
        <v>9.4249999999999994E-3</v>
      </c>
      <c r="K25" s="159">
        <v>72.397062500000004</v>
      </c>
      <c r="L25" s="159">
        <v>0</v>
      </c>
      <c r="M25" s="159">
        <v>0</v>
      </c>
      <c r="N25" s="158">
        <v>77.655070338550814</v>
      </c>
      <c r="O25" s="158">
        <v>4135.34</v>
      </c>
    </row>
    <row r="26" spans="1:15" ht="15">
      <c r="A26" s="157">
        <v>45039</v>
      </c>
      <c r="B26" s="158">
        <v>211.88419250000001</v>
      </c>
      <c r="C26" s="158">
        <v>94.986729999999994</v>
      </c>
      <c r="D26" s="159">
        <v>109.450345</v>
      </c>
      <c r="E26" s="159">
        <v>0</v>
      </c>
      <c r="F26" s="159">
        <v>0</v>
      </c>
      <c r="G26" s="159">
        <v>5.6241124999999998</v>
      </c>
      <c r="H26" s="159">
        <v>0</v>
      </c>
      <c r="I26" s="159">
        <v>0</v>
      </c>
      <c r="J26" s="159">
        <v>0</v>
      </c>
      <c r="K26" s="159">
        <v>70.665482499999996</v>
      </c>
      <c r="L26" s="159">
        <v>0</v>
      </c>
      <c r="M26" s="159">
        <v>0</v>
      </c>
      <c r="N26" s="158">
        <v>81.017008678814548</v>
      </c>
      <c r="O26" s="158">
        <v>3788.22</v>
      </c>
    </row>
    <row r="27" spans="1:15" ht="15">
      <c r="A27" s="157">
        <v>45040</v>
      </c>
      <c r="B27" s="158">
        <v>234.59567250000001</v>
      </c>
      <c r="C27" s="158">
        <v>94.127097500000005</v>
      </c>
      <c r="D27" s="159">
        <v>125.2554375</v>
      </c>
      <c r="E27" s="159">
        <v>0</v>
      </c>
      <c r="F27" s="159">
        <v>0</v>
      </c>
      <c r="G27" s="159">
        <v>6.99695</v>
      </c>
      <c r="H27" s="159">
        <v>0</v>
      </c>
      <c r="I27" s="159">
        <v>0</v>
      </c>
      <c r="J27" s="159">
        <v>0</v>
      </c>
      <c r="K27" s="159">
        <v>80.492572499999994</v>
      </c>
      <c r="L27" s="159">
        <v>0</v>
      </c>
      <c r="M27" s="159">
        <v>0</v>
      </c>
      <c r="N27" s="158">
        <v>70.731159540440544</v>
      </c>
      <c r="O27" s="158">
        <v>4035.35</v>
      </c>
    </row>
    <row r="28" spans="1:15" ht="15">
      <c r="A28" s="157">
        <v>45041</v>
      </c>
      <c r="B28" s="158">
        <v>223.1885475</v>
      </c>
      <c r="C28" s="158">
        <v>94.640632499999995</v>
      </c>
      <c r="D28" s="159">
        <v>128.11659750000001</v>
      </c>
      <c r="E28" s="159">
        <v>0</v>
      </c>
      <c r="F28" s="159">
        <v>0</v>
      </c>
      <c r="G28" s="159">
        <v>8.1060750000000006</v>
      </c>
      <c r="H28" s="159">
        <v>0</v>
      </c>
      <c r="I28" s="159">
        <v>0</v>
      </c>
      <c r="J28" s="159">
        <v>0</v>
      </c>
      <c r="K28" s="159">
        <v>75.077867499999996</v>
      </c>
      <c r="L28" s="159">
        <v>0</v>
      </c>
      <c r="M28" s="159">
        <v>0</v>
      </c>
      <c r="N28" s="158">
        <v>71.025234113791129</v>
      </c>
      <c r="O28" s="158">
        <v>4143.93</v>
      </c>
    </row>
    <row r="29" spans="1:15" ht="15">
      <c r="A29" s="157">
        <v>45042</v>
      </c>
      <c r="B29" s="158">
        <v>229.54544250000001</v>
      </c>
      <c r="C29" s="158">
        <v>93.229967500000001</v>
      </c>
      <c r="D29" s="159">
        <v>128.95530500000001</v>
      </c>
      <c r="E29" s="159">
        <v>0</v>
      </c>
      <c r="F29" s="159">
        <v>0</v>
      </c>
      <c r="G29" s="159">
        <v>6.5094675000000004</v>
      </c>
      <c r="H29" s="159">
        <v>0</v>
      </c>
      <c r="I29" s="159">
        <v>0</v>
      </c>
      <c r="J29" s="159">
        <v>0</v>
      </c>
      <c r="K29" s="159">
        <v>67.039299999999997</v>
      </c>
      <c r="L29" s="159">
        <v>0</v>
      </c>
      <c r="M29" s="159">
        <v>0</v>
      </c>
      <c r="N29" s="158">
        <v>73.85893318774103</v>
      </c>
      <c r="O29" s="158">
        <v>4176.3900000000003</v>
      </c>
    </row>
    <row r="30" spans="1:15" ht="15">
      <c r="A30" s="157">
        <v>45043</v>
      </c>
      <c r="B30" s="158">
        <v>225.36522500000001</v>
      </c>
      <c r="C30" s="158">
        <v>93.196102499999995</v>
      </c>
      <c r="D30" s="159">
        <v>130.1584225</v>
      </c>
      <c r="E30" s="159">
        <v>0</v>
      </c>
      <c r="F30" s="159">
        <v>0</v>
      </c>
      <c r="G30" s="159">
        <v>6.1027224999999996</v>
      </c>
      <c r="H30" s="159">
        <v>0</v>
      </c>
      <c r="I30" s="159">
        <v>0</v>
      </c>
      <c r="J30" s="159">
        <v>0</v>
      </c>
      <c r="K30" s="159">
        <v>84.952529999999996</v>
      </c>
      <c r="L30" s="159">
        <v>0</v>
      </c>
      <c r="M30" s="159">
        <v>0</v>
      </c>
      <c r="N30" s="158">
        <v>77.787918212821126</v>
      </c>
      <c r="O30" s="158">
        <v>4213.84</v>
      </c>
    </row>
    <row r="31" spans="1:15" ht="15">
      <c r="A31" s="157">
        <v>45044</v>
      </c>
      <c r="B31" s="158">
        <v>220.05103500000001</v>
      </c>
      <c r="C31" s="158">
        <v>98.582885000000005</v>
      </c>
      <c r="D31" s="159">
        <v>131.22563</v>
      </c>
      <c r="E31" s="159">
        <v>0</v>
      </c>
      <c r="F31" s="159">
        <v>0</v>
      </c>
      <c r="G31" s="159">
        <v>5.0115550000000004</v>
      </c>
      <c r="H31" s="159">
        <v>0</v>
      </c>
      <c r="I31" s="159">
        <v>0</v>
      </c>
      <c r="J31" s="159">
        <v>0</v>
      </c>
      <c r="K31" s="159">
        <v>76.298479999999998</v>
      </c>
      <c r="L31" s="159">
        <v>0</v>
      </c>
      <c r="M31" s="159">
        <v>0</v>
      </c>
      <c r="N31" s="158">
        <v>76.409291341881584</v>
      </c>
      <c r="O31" s="158">
        <v>4193.07</v>
      </c>
    </row>
    <row r="32" spans="1:15" ht="15">
      <c r="A32" s="157">
        <v>45045</v>
      </c>
      <c r="B32" s="158">
        <v>213.73820749999999</v>
      </c>
      <c r="C32" s="158">
        <v>91.471667499999995</v>
      </c>
      <c r="D32" s="159">
        <v>130.69931750000001</v>
      </c>
      <c r="E32" s="159">
        <v>0</v>
      </c>
      <c r="F32" s="159">
        <v>0</v>
      </c>
      <c r="G32" s="159">
        <v>5.5435249999999998</v>
      </c>
      <c r="H32" s="159">
        <v>0</v>
      </c>
      <c r="I32" s="159">
        <v>0</v>
      </c>
      <c r="J32" s="159">
        <v>0</v>
      </c>
      <c r="K32" s="159">
        <v>81.759344999999996</v>
      </c>
      <c r="L32" s="159">
        <v>0</v>
      </c>
      <c r="M32" s="159">
        <v>0</v>
      </c>
      <c r="N32" s="158">
        <v>79.278473949882283</v>
      </c>
      <c r="O32" s="158">
        <v>4064.51</v>
      </c>
    </row>
    <row r="33" spans="1:16" ht="15">
      <c r="A33" s="157">
        <v>45046</v>
      </c>
      <c r="B33" s="158">
        <v>182.28411</v>
      </c>
      <c r="C33" s="158">
        <v>90.686430000000001</v>
      </c>
      <c r="D33" s="159">
        <v>115.47826000000001</v>
      </c>
      <c r="E33" s="159">
        <v>0</v>
      </c>
      <c r="F33" s="159">
        <v>0</v>
      </c>
      <c r="G33" s="159">
        <v>5.84415</v>
      </c>
      <c r="H33" s="159">
        <v>0</v>
      </c>
      <c r="I33" s="159">
        <v>0</v>
      </c>
      <c r="J33" s="159">
        <v>0</v>
      </c>
      <c r="K33" s="159">
        <v>82.902524999999997</v>
      </c>
      <c r="L33" s="159">
        <v>0</v>
      </c>
      <c r="M33" s="159">
        <v>0</v>
      </c>
      <c r="N33" s="158">
        <v>83.403378925837359</v>
      </c>
      <c r="O33" s="158">
        <v>3692.71</v>
      </c>
    </row>
    <row r="34" spans="1:16" ht="14.25">
      <c r="A34" s="160" t="s">
        <v>117</v>
      </c>
      <c r="B34" s="161">
        <f t="shared" ref="B34:O34" si="0">SUM(B4:B33)</f>
        <v>6716.4814549999992</v>
      </c>
      <c r="C34" s="161">
        <f t="shared" si="0"/>
        <v>2886.9475500000003</v>
      </c>
      <c r="D34" s="161">
        <f t="shared" si="0"/>
        <v>4408.927635</v>
      </c>
      <c r="E34" s="161">
        <f t="shared" si="0"/>
        <v>0</v>
      </c>
      <c r="F34" s="161">
        <f t="shared" si="0"/>
        <v>0</v>
      </c>
      <c r="G34" s="161">
        <f t="shared" si="0"/>
        <v>157.55122750000001</v>
      </c>
      <c r="H34" s="161">
        <f t="shared" si="0"/>
        <v>0</v>
      </c>
      <c r="I34" s="161">
        <f t="shared" si="0"/>
        <v>0</v>
      </c>
      <c r="J34" s="161">
        <f t="shared" si="0"/>
        <v>0.19374999999999998</v>
      </c>
      <c r="K34" s="161">
        <f t="shared" si="0"/>
        <v>2152.4548325000001</v>
      </c>
      <c r="L34" s="161">
        <f t="shared" si="0"/>
        <v>0</v>
      </c>
      <c r="M34" s="161">
        <f t="shared" si="0"/>
        <v>0.10619999999999997</v>
      </c>
      <c r="N34" s="161">
        <f t="shared" si="0"/>
        <v>2098.8142370479859</v>
      </c>
      <c r="O34" s="161">
        <f t="shared" si="0"/>
        <v>123650.15</v>
      </c>
    </row>
    <row r="35" spans="1:16" ht="12.75" customHeight="1">
      <c r="A35" s="573" t="s">
        <v>118</v>
      </c>
      <c r="B35" s="574"/>
      <c r="C35" s="574"/>
      <c r="D35" s="574"/>
      <c r="E35" s="574"/>
      <c r="F35" s="574"/>
      <c r="G35" s="574"/>
      <c r="H35" s="574"/>
      <c r="I35" s="574"/>
      <c r="J35" s="574"/>
      <c r="K35" s="574"/>
      <c r="L35" s="574"/>
      <c r="M35" s="574"/>
      <c r="N35" s="574"/>
      <c r="O35" s="575"/>
      <c r="P35" s="13" t="s">
        <v>611</v>
      </c>
    </row>
    <row r="36" spans="1:16" ht="12.75" customHeight="1">
      <c r="A36" s="573" t="s">
        <v>119</v>
      </c>
      <c r="B36" s="574"/>
      <c r="C36" s="574"/>
      <c r="D36" s="574"/>
      <c r="E36" s="574"/>
      <c r="F36" s="574"/>
      <c r="G36" s="574"/>
      <c r="H36" s="574"/>
      <c r="I36" s="574"/>
      <c r="J36" s="574"/>
      <c r="K36" s="574"/>
      <c r="L36" s="574"/>
      <c r="M36" s="574"/>
      <c r="N36" s="574"/>
      <c r="O36" s="575"/>
    </row>
    <row r="37" spans="1:16" ht="12.75" customHeight="1">
      <c r="A37" s="572" t="s">
        <v>120</v>
      </c>
      <c r="B37" s="572"/>
      <c r="C37" s="572"/>
      <c r="D37" s="572"/>
      <c r="E37" s="572"/>
      <c r="F37" s="572"/>
      <c r="G37" s="572"/>
      <c r="H37" s="572"/>
      <c r="I37" s="572"/>
      <c r="J37" s="572"/>
      <c r="K37" s="572"/>
      <c r="L37" s="572"/>
      <c r="M37" s="572"/>
      <c r="N37" s="572"/>
      <c r="O37" s="572"/>
    </row>
    <row r="38" spans="1:16" ht="12.75" customHeight="1">
      <c r="A38" s="572" t="s">
        <v>639</v>
      </c>
      <c r="B38" s="572"/>
      <c r="C38" s="572"/>
      <c r="D38" s="572"/>
      <c r="E38" s="572"/>
      <c r="F38" s="572"/>
      <c r="G38" s="572"/>
      <c r="H38" s="572"/>
      <c r="I38" s="572"/>
      <c r="J38" s="572"/>
      <c r="K38" s="572"/>
      <c r="L38" s="572"/>
      <c r="M38" s="572"/>
      <c r="N38" s="572"/>
      <c r="O38" s="572"/>
    </row>
    <row r="39" spans="1:16">
      <c r="B39" s="15"/>
      <c r="C39" s="15"/>
      <c r="D39" s="15"/>
      <c r="E39" s="15"/>
      <c r="F39" s="15"/>
      <c r="G39" s="15"/>
      <c r="H39" s="15"/>
      <c r="I39" s="15"/>
      <c r="J39" s="15"/>
      <c r="N39" s="15"/>
      <c r="O39" s="15"/>
    </row>
    <row r="40" spans="1:16">
      <c r="B40" s="15"/>
      <c r="C40" s="15"/>
      <c r="D40" s="15"/>
      <c r="E40" s="15"/>
      <c r="F40" s="15"/>
      <c r="G40" s="15"/>
      <c r="H40" s="15"/>
      <c r="I40" s="15"/>
      <c r="J40" s="15"/>
      <c r="N40" s="15"/>
      <c r="O40" s="15"/>
    </row>
    <row r="41" spans="1:16">
      <c r="B41" s="15"/>
      <c r="C41" s="15"/>
      <c r="D41" s="15"/>
      <c r="E41" s="15"/>
      <c r="F41" s="15"/>
      <c r="G41" s="15"/>
      <c r="H41" s="15"/>
      <c r="I41" s="15"/>
      <c r="J41" s="15"/>
      <c r="N41" s="15"/>
    </row>
  </sheetData>
  <mergeCells count="12">
    <mergeCell ref="A1:O1"/>
    <mergeCell ref="N2:N3"/>
    <mergeCell ref="O2:O3"/>
    <mergeCell ref="A2:A3"/>
    <mergeCell ref="A38:O38"/>
    <mergeCell ref="A37:O37"/>
    <mergeCell ref="A35:O35"/>
    <mergeCell ref="A36:O36"/>
    <mergeCell ref="B2:C2"/>
    <mergeCell ref="D2:F2"/>
    <mergeCell ref="G2:I2"/>
    <mergeCell ref="K2:M2"/>
  </mergeCells>
  <pageMargins left="0.7" right="0.7" top="0.75" bottom="0.75" header="0.3" footer="0.3"/>
  <pageSetup paperSize="9" orientation="portrait" horizont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5">
    <tabColor rgb="FF7030A0"/>
    <pageSetUpPr fitToPage="1"/>
  </sheetPr>
  <dimension ref="A1:O38"/>
  <sheetViews>
    <sheetView view="pageBreakPreview" zoomScaleNormal="70" zoomScaleSheetLayoutView="100" workbookViewId="0">
      <pane xSplit="1" ySplit="3" topLeftCell="B4" activePane="bottomRight" state="frozen"/>
      <selection activeCell="F25" sqref="F25"/>
      <selection pane="topRight" activeCell="F25" sqref="F25"/>
      <selection pane="bottomLeft" activeCell="F25" sqref="F25"/>
      <selection pane="bottomRight" activeCell="F25" sqref="F25"/>
    </sheetView>
  </sheetViews>
  <sheetFormatPr defaultColWidth="8.7109375" defaultRowHeight="12.75"/>
  <cols>
    <col min="1" max="1" width="12.7109375" style="13" customWidth="1"/>
    <col min="2" max="2" width="13.28515625" style="13" customWidth="1"/>
    <col min="3" max="3" width="9.5703125" style="13" customWidth="1"/>
    <col min="4" max="8" width="10.42578125" style="13" customWidth="1"/>
    <col min="9" max="11" width="11.85546875" style="13" customWidth="1"/>
    <col min="12" max="12" width="10.85546875" style="13" customWidth="1"/>
    <col min="13" max="14" width="10.5703125" style="13" customWidth="1"/>
    <col min="15" max="15" width="17.5703125" style="13" customWidth="1"/>
    <col min="16" max="16384" width="8.7109375" style="13"/>
  </cols>
  <sheetData>
    <row r="1" spans="1:15" ht="15" customHeight="1">
      <c r="A1" s="583" t="s">
        <v>1776</v>
      </c>
      <c r="B1" s="584"/>
      <c r="C1" s="584"/>
      <c r="D1" s="584"/>
      <c r="E1" s="584"/>
      <c r="F1" s="584"/>
      <c r="G1" s="584"/>
      <c r="H1" s="584"/>
      <c r="I1" s="584"/>
      <c r="J1" s="584"/>
      <c r="K1" s="584"/>
      <c r="L1" s="584"/>
      <c r="M1" s="584"/>
      <c r="N1" s="584"/>
      <c r="O1" s="584"/>
    </row>
    <row r="2" spans="1:15" ht="25.5" customHeight="1">
      <c r="A2" s="585" t="s">
        <v>113</v>
      </c>
      <c r="B2" s="585" t="s">
        <v>1067</v>
      </c>
      <c r="C2" s="587" t="s">
        <v>637</v>
      </c>
      <c r="D2" s="588"/>
      <c r="E2" s="589"/>
      <c r="F2" s="587" t="s">
        <v>673</v>
      </c>
      <c r="G2" s="588"/>
      <c r="H2" s="589"/>
      <c r="I2" s="587" t="s">
        <v>768</v>
      </c>
      <c r="J2" s="588"/>
      <c r="K2" s="589"/>
      <c r="L2" s="587" t="s">
        <v>638</v>
      </c>
      <c r="M2" s="588"/>
      <c r="N2" s="589"/>
      <c r="O2" s="585" t="s">
        <v>112</v>
      </c>
    </row>
    <row r="3" spans="1:15">
      <c r="A3" s="586"/>
      <c r="B3" s="586"/>
      <c r="C3" s="380" t="s">
        <v>54</v>
      </c>
      <c r="D3" s="380" t="s">
        <v>89</v>
      </c>
      <c r="E3" s="380" t="s">
        <v>708</v>
      </c>
      <c r="F3" s="380" t="s">
        <v>54</v>
      </c>
      <c r="G3" s="380" t="s">
        <v>89</v>
      </c>
      <c r="H3" s="380" t="s">
        <v>708</v>
      </c>
      <c r="I3" s="380" t="s">
        <v>54</v>
      </c>
      <c r="J3" s="380" t="s">
        <v>89</v>
      </c>
      <c r="K3" s="380" t="s">
        <v>708</v>
      </c>
      <c r="L3" s="380" t="s">
        <v>54</v>
      </c>
      <c r="M3" s="380" t="s">
        <v>89</v>
      </c>
      <c r="N3" s="380" t="s">
        <v>708</v>
      </c>
      <c r="O3" s="586"/>
    </row>
    <row r="4" spans="1:15">
      <c r="A4" s="347">
        <v>45962</v>
      </c>
      <c r="B4" s="348">
        <v>233.54205249999998</v>
      </c>
      <c r="C4" s="348">
        <v>149.37146749999999</v>
      </c>
      <c r="D4" s="348">
        <v>0</v>
      </c>
      <c r="E4" s="348">
        <v>0</v>
      </c>
      <c r="F4" s="348">
        <v>27.727070000000001</v>
      </c>
      <c r="G4" s="348">
        <v>0.11550000000000001</v>
      </c>
      <c r="H4" s="348">
        <v>0</v>
      </c>
      <c r="I4" s="348">
        <v>0</v>
      </c>
      <c r="J4" s="348">
        <v>0</v>
      </c>
      <c r="K4" s="348">
        <v>0</v>
      </c>
      <c r="L4" s="348">
        <v>171.75578999999999</v>
      </c>
      <c r="M4" s="348">
        <v>0.5625</v>
      </c>
      <c r="N4" s="348">
        <v>0</v>
      </c>
      <c r="O4" s="349">
        <v>3627.13</v>
      </c>
    </row>
    <row r="5" spans="1:15">
      <c r="A5" s="347">
        <v>45963</v>
      </c>
      <c r="B5" s="348">
        <v>213.25915750000007</v>
      </c>
      <c r="C5" s="348">
        <v>176.73453749999999</v>
      </c>
      <c r="D5" s="348">
        <v>0</v>
      </c>
      <c r="E5" s="348">
        <v>0</v>
      </c>
      <c r="F5" s="348">
        <v>25.636457499999999</v>
      </c>
      <c r="G5" s="348">
        <v>9.9000000000000005E-2</v>
      </c>
      <c r="H5" s="348">
        <v>0</v>
      </c>
      <c r="I5" s="348">
        <v>0</v>
      </c>
      <c r="J5" s="348">
        <v>0</v>
      </c>
      <c r="K5" s="348">
        <v>0</v>
      </c>
      <c r="L5" s="348">
        <v>151.62554499999999</v>
      </c>
      <c r="M5" s="348">
        <v>0</v>
      </c>
      <c r="N5" s="433">
        <v>0</v>
      </c>
      <c r="O5" s="349">
        <v>3543.33</v>
      </c>
    </row>
    <row r="6" spans="1:15">
      <c r="A6" s="347">
        <v>45964</v>
      </c>
      <c r="B6" s="348">
        <v>214.93990249999999</v>
      </c>
      <c r="C6" s="348">
        <v>204.21963249999999</v>
      </c>
      <c r="D6" s="348">
        <v>0.77049999999999996</v>
      </c>
      <c r="E6" s="348">
        <v>0.18375</v>
      </c>
      <c r="F6" s="348">
        <v>26.5369475</v>
      </c>
      <c r="G6" s="348">
        <v>5.3900000000000003E-2</v>
      </c>
      <c r="H6" s="348">
        <v>0</v>
      </c>
      <c r="I6" s="348">
        <v>0</v>
      </c>
      <c r="J6" s="348">
        <v>0</v>
      </c>
      <c r="K6" s="348">
        <v>0</v>
      </c>
      <c r="L6" s="348">
        <v>129.27003250000001</v>
      </c>
      <c r="M6" s="348">
        <v>0</v>
      </c>
      <c r="N6" s="348">
        <v>0</v>
      </c>
      <c r="O6" s="349">
        <v>3627.47</v>
      </c>
    </row>
    <row r="7" spans="1:15">
      <c r="A7" s="347">
        <v>45965</v>
      </c>
      <c r="B7" s="348">
        <v>207.74836499999989</v>
      </c>
      <c r="C7" s="348">
        <v>185.7840975</v>
      </c>
      <c r="D7" s="348">
        <v>1.0960000000000001</v>
      </c>
      <c r="E7" s="348">
        <v>0.46899999999999997</v>
      </c>
      <c r="F7" s="348">
        <v>23.347555</v>
      </c>
      <c r="G7" s="348">
        <v>0</v>
      </c>
      <c r="H7" s="348">
        <v>6.4899999999999999E-2</v>
      </c>
      <c r="I7" s="348">
        <v>0</v>
      </c>
      <c r="J7" s="348">
        <v>0</v>
      </c>
      <c r="K7" s="348">
        <v>0</v>
      </c>
      <c r="L7" s="348">
        <v>120.893565</v>
      </c>
      <c r="M7" s="348">
        <v>0</v>
      </c>
      <c r="N7" s="348">
        <v>0</v>
      </c>
      <c r="O7" s="349">
        <v>3641.63</v>
      </c>
    </row>
    <row r="8" spans="1:15">
      <c r="A8" s="347">
        <v>45966</v>
      </c>
      <c r="B8" s="348">
        <v>211.97397999999993</v>
      </c>
      <c r="C8" s="348">
        <v>189.60819749999999</v>
      </c>
      <c r="D8" s="348">
        <v>1.3095000000000001</v>
      </c>
      <c r="E8" s="348">
        <v>0.38750000000000001</v>
      </c>
      <c r="F8" s="348">
        <v>25.353167500000001</v>
      </c>
      <c r="G8" s="348">
        <v>0</v>
      </c>
      <c r="H8" s="348">
        <v>4.2500000000000003E-2</v>
      </c>
      <c r="I8" s="348">
        <v>0</v>
      </c>
      <c r="J8" s="348">
        <v>0</v>
      </c>
      <c r="K8" s="348">
        <v>0</v>
      </c>
      <c r="L8" s="348">
        <v>132.38771249999999</v>
      </c>
      <c r="M8" s="348">
        <v>0</v>
      </c>
      <c r="N8" s="348">
        <v>0</v>
      </c>
      <c r="O8" s="349">
        <v>3739.35</v>
      </c>
    </row>
    <row r="9" spans="1:15">
      <c r="A9" s="347">
        <v>45967</v>
      </c>
      <c r="B9" s="348">
        <v>225.04105999999996</v>
      </c>
      <c r="C9" s="348">
        <v>198.85297</v>
      </c>
      <c r="D9" s="348">
        <v>0.4995</v>
      </c>
      <c r="E9" s="348">
        <v>0.32500000000000001</v>
      </c>
      <c r="F9" s="348">
        <v>25.768517500000002</v>
      </c>
      <c r="G9" s="348">
        <v>0</v>
      </c>
      <c r="H9" s="348">
        <v>4.2500000000000003E-2</v>
      </c>
      <c r="I9" s="348">
        <v>0</v>
      </c>
      <c r="J9" s="348">
        <v>0</v>
      </c>
      <c r="K9" s="348">
        <v>0</v>
      </c>
      <c r="L9" s="348">
        <v>126.77966499999999</v>
      </c>
      <c r="M9" s="348">
        <v>0.09</v>
      </c>
      <c r="N9" s="348">
        <v>0</v>
      </c>
      <c r="O9" s="349">
        <v>3719.48</v>
      </c>
    </row>
    <row r="10" spans="1:15">
      <c r="A10" s="347">
        <v>45968</v>
      </c>
      <c r="B10" s="348">
        <v>217.46127499999997</v>
      </c>
      <c r="C10" s="348">
        <v>204.99063000000001</v>
      </c>
      <c r="D10" s="348">
        <v>1.5249999999999999</v>
      </c>
      <c r="E10" s="348">
        <v>0</v>
      </c>
      <c r="F10" s="348">
        <v>26.068842499999999</v>
      </c>
      <c r="G10" s="348">
        <v>0</v>
      </c>
      <c r="H10" s="348">
        <v>0.04</v>
      </c>
      <c r="I10" s="348">
        <v>0</v>
      </c>
      <c r="J10" s="348">
        <v>0</v>
      </c>
      <c r="K10" s="348">
        <v>0</v>
      </c>
      <c r="L10" s="348">
        <v>126.56518250000001</v>
      </c>
      <c r="M10" s="348">
        <v>0.22500000000000001</v>
      </c>
      <c r="N10" s="348">
        <v>0</v>
      </c>
      <c r="O10" s="349">
        <v>3718.61</v>
      </c>
    </row>
    <row r="11" spans="1:15">
      <c r="A11" s="347">
        <v>45969</v>
      </c>
      <c r="B11" s="348">
        <v>215.92417749999998</v>
      </c>
      <c r="C11" s="348">
        <v>200.19380000000001</v>
      </c>
      <c r="D11" s="348">
        <v>1.6412500000000001</v>
      </c>
      <c r="E11" s="348">
        <v>0</v>
      </c>
      <c r="F11" s="348">
        <v>26.6671725</v>
      </c>
      <c r="G11" s="348">
        <v>0</v>
      </c>
      <c r="H11" s="348">
        <v>0</v>
      </c>
      <c r="I11" s="348">
        <v>0</v>
      </c>
      <c r="J11" s="348">
        <v>0</v>
      </c>
      <c r="K11" s="348">
        <v>0</v>
      </c>
      <c r="L11" s="348">
        <v>131.91924750000001</v>
      </c>
      <c r="M11" s="348">
        <v>0.1</v>
      </c>
      <c r="N11" s="348">
        <v>0</v>
      </c>
      <c r="O11" s="349">
        <v>3644.69</v>
      </c>
    </row>
    <row r="12" spans="1:15">
      <c r="A12" s="347">
        <v>45970</v>
      </c>
      <c r="B12" s="348">
        <v>193.74065749999986</v>
      </c>
      <c r="C12" s="348">
        <v>182.98347749999999</v>
      </c>
      <c r="D12" s="348">
        <v>0</v>
      </c>
      <c r="E12" s="348">
        <v>0</v>
      </c>
      <c r="F12" s="348">
        <v>26.158480000000001</v>
      </c>
      <c r="G12" s="348">
        <v>0</v>
      </c>
      <c r="H12" s="348">
        <v>0</v>
      </c>
      <c r="I12" s="348">
        <v>0</v>
      </c>
      <c r="J12" s="348">
        <v>0</v>
      </c>
      <c r="K12" s="348">
        <v>0</v>
      </c>
      <c r="L12" s="348">
        <v>142.41597999999999</v>
      </c>
      <c r="M12" s="348">
        <v>0</v>
      </c>
      <c r="N12" s="348">
        <v>0</v>
      </c>
      <c r="O12" s="349">
        <v>3492.22</v>
      </c>
    </row>
    <row r="13" spans="1:15">
      <c r="A13" s="347">
        <v>45971</v>
      </c>
      <c r="B13" s="348">
        <v>216.05663749999994</v>
      </c>
      <c r="C13" s="348">
        <v>185.772265</v>
      </c>
      <c r="D13" s="348">
        <v>0.36475000000000002</v>
      </c>
      <c r="E13" s="348">
        <v>0.17499999999999999</v>
      </c>
      <c r="F13" s="348">
        <v>28.838032500000001</v>
      </c>
      <c r="G13" s="348">
        <v>0</v>
      </c>
      <c r="H13" s="348">
        <v>0</v>
      </c>
      <c r="I13" s="348">
        <v>0</v>
      </c>
      <c r="J13" s="348">
        <v>0</v>
      </c>
      <c r="K13" s="348">
        <v>0</v>
      </c>
      <c r="L13" s="433">
        <v>146.75626249999999</v>
      </c>
      <c r="M13" s="348">
        <v>0.85</v>
      </c>
      <c r="N13" s="348">
        <v>0</v>
      </c>
      <c r="O13" s="349">
        <v>3655.9</v>
      </c>
    </row>
    <row r="14" spans="1:15">
      <c r="A14" s="347">
        <v>45972</v>
      </c>
      <c r="B14" s="348">
        <v>235.03166805628996</v>
      </c>
      <c r="C14" s="348">
        <v>192.2748225</v>
      </c>
      <c r="D14" s="348">
        <v>0.1925</v>
      </c>
      <c r="E14" s="348">
        <v>0</v>
      </c>
      <c r="F14" s="348">
        <v>26.052977500000001</v>
      </c>
      <c r="G14" s="348">
        <v>0</v>
      </c>
      <c r="H14" s="348">
        <v>0</v>
      </c>
      <c r="I14" s="348">
        <v>0</v>
      </c>
      <c r="J14" s="348">
        <v>0</v>
      </c>
      <c r="K14" s="348">
        <v>0</v>
      </c>
      <c r="L14" s="348">
        <v>141.9879675</v>
      </c>
      <c r="M14" s="348">
        <v>1.375</v>
      </c>
      <c r="N14" s="348">
        <v>0</v>
      </c>
      <c r="O14" s="349">
        <v>3758.85</v>
      </c>
    </row>
    <row r="15" spans="1:15">
      <c r="A15" s="347">
        <v>45973</v>
      </c>
      <c r="B15" s="348">
        <v>248.19743253999997</v>
      </c>
      <c r="C15" s="348">
        <v>179.66272000000001</v>
      </c>
      <c r="D15" s="348">
        <v>0.55674999999999997</v>
      </c>
      <c r="E15" s="348">
        <v>0.27</v>
      </c>
      <c r="F15" s="348">
        <v>29.505775</v>
      </c>
      <c r="G15" s="348">
        <v>0</v>
      </c>
      <c r="H15" s="348">
        <v>0</v>
      </c>
      <c r="I15" s="348">
        <v>0</v>
      </c>
      <c r="J15" s="348">
        <v>0</v>
      </c>
      <c r="K15" s="348">
        <v>0</v>
      </c>
      <c r="L15" s="348">
        <v>145.48604499999999</v>
      </c>
      <c r="M15" s="348">
        <v>1.05</v>
      </c>
      <c r="N15" s="348">
        <v>0</v>
      </c>
      <c r="O15" s="349">
        <v>3734.07</v>
      </c>
    </row>
    <row r="16" spans="1:15">
      <c r="A16" s="347">
        <v>45974</v>
      </c>
      <c r="B16" s="348">
        <v>284.15186999999992</v>
      </c>
      <c r="C16" s="348">
        <v>149.3057575</v>
      </c>
      <c r="D16" s="348">
        <v>0</v>
      </c>
      <c r="E16" s="348">
        <v>0</v>
      </c>
      <c r="F16" s="348">
        <v>28.601042499999998</v>
      </c>
      <c r="G16" s="348">
        <v>0</v>
      </c>
      <c r="H16" s="348">
        <v>0</v>
      </c>
      <c r="I16" s="348">
        <v>0</v>
      </c>
      <c r="J16" s="348">
        <v>0</v>
      </c>
      <c r="K16" s="348">
        <v>0</v>
      </c>
      <c r="L16" s="348">
        <v>148.04340999999999</v>
      </c>
      <c r="M16" s="348">
        <v>0</v>
      </c>
      <c r="N16" s="348">
        <v>0</v>
      </c>
      <c r="O16" s="349">
        <v>3693</v>
      </c>
    </row>
    <row r="17" spans="1:15">
      <c r="A17" s="347">
        <v>45975</v>
      </c>
      <c r="B17" s="348">
        <v>243.48218999999989</v>
      </c>
      <c r="C17" s="348">
        <v>181.841655</v>
      </c>
      <c r="D17" s="348">
        <v>0.80174999999999996</v>
      </c>
      <c r="E17" s="348">
        <v>0.375</v>
      </c>
      <c r="F17" s="348">
        <v>28.521599999999999</v>
      </c>
      <c r="G17" s="348">
        <v>0</v>
      </c>
      <c r="H17" s="348">
        <v>0</v>
      </c>
      <c r="I17" s="348">
        <v>0</v>
      </c>
      <c r="J17" s="348">
        <v>0</v>
      </c>
      <c r="K17" s="348">
        <v>0</v>
      </c>
      <c r="L17" s="348">
        <v>127.92359999999999</v>
      </c>
      <c r="M17" s="348">
        <v>0.70499999999999996</v>
      </c>
      <c r="N17" s="348">
        <v>0</v>
      </c>
      <c r="O17" s="349">
        <v>3722.97</v>
      </c>
    </row>
    <row r="18" spans="1:15">
      <c r="A18" s="347">
        <v>45976</v>
      </c>
      <c r="B18" s="348">
        <v>243.15989094430739</v>
      </c>
      <c r="C18" s="348">
        <v>168.26296500000001</v>
      </c>
      <c r="D18" s="348">
        <v>0.15</v>
      </c>
      <c r="E18" s="348">
        <v>0</v>
      </c>
      <c r="F18" s="348">
        <v>25.846405000000001</v>
      </c>
      <c r="G18" s="348">
        <v>0</v>
      </c>
      <c r="H18" s="348">
        <v>0</v>
      </c>
      <c r="I18" s="348">
        <v>0</v>
      </c>
      <c r="J18" s="348">
        <v>0</v>
      </c>
      <c r="K18" s="348">
        <v>0</v>
      </c>
      <c r="L18" s="348">
        <v>134.47228000000001</v>
      </c>
      <c r="M18" s="348">
        <v>0</v>
      </c>
      <c r="N18" s="348">
        <v>0</v>
      </c>
      <c r="O18" s="349">
        <v>3617.71</v>
      </c>
    </row>
    <row r="19" spans="1:15">
      <c r="A19" s="347">
        <v>45977</v>
      </c>
      <c r="B19" s="348">
        <v>214.03086250000004</v>
      </c>
      <c r="C19" s="348">
        <v>158.9804125</v>
      </c>
      <c r="D19" s="348">
        <v>0</v>
      </c>
      <c r="E19" s="348">
        <v>0</v>
      </c>
      <c r="F19" s="348">
        <v>20.877665</v>
      </c>
      <c r="G19" s="348">
        <v>0</v>
      </c>
      <c r="H19" s="348">
        <v>0</v>
      </c>
      <c r="I19" s="348">
        <v>0</v>
      </c>
      <c r="J19" s="348">
        <v>0</v>
      </c>
      <c r="K19" s="348">
        <v>0</v>
      </c>
      <c r="L19" s="348">
        <v>148.46199999999999</v>
      </c>
      <c r="M19" s="348">
        <v>0</v>
      </c>
      <c r="N19" s="348">
        <v>0</v>
      </c>
      <c r="O19" s="349">
        <v>3417.35</v>
      </c>
    </row>
    <row r="20" spans="1:15">
      <c r="A20" s="347">
        <v>45978</v>
      </c>
      <c r="B20" s="348">
        <v>239.52454</v>
      </c>
      <c r="C20" s="348">
        <v>169.49908500000001</v>
      </c>
      <c r="D20" s="348">
        <v>7.4999999999999997E-2</v>
      </c>
      <c r="E20" s="348">
        <v>0.62575000000000003</v>
      </c>
      <c r="F20" s="348">
        <v>25.890415000000001</v>
      </c>
      <c r="G20" s="348">
        <v>0</v>
      </c>
      <c r="H20" s="348">
        <v>4.4999999999999998E-2</v>
      </c>
      <c r="I20" s="348">
        <v>0</v>
      </c>
      <c r="J20" s="348">
        <v>0</v>
      </c>
      <c r="K20" s="348">
        <v>0</v>
      </c>
      <c r="L20" s="348">
        <v>132.94327000000001</v>
      </c>
      <c r="M20" s="348">
        <v>0.625</v>
      </c>
      <c r="N20" s="348">
        <v>0</v>
      </c>
      <c r="O20" s="349">
        <v>3585.08</v>
      </c>
    </row>
    <row r="21" spans="1:15">
      <c r="A21" s="347">
        <v>45979</v>
      </c>
      <c r="B21" s="348">
        <v>235.30876999999995</v>
      </c>
      <c r="C21" s="348">
        <v>183.1438225</v>
      </c>
      <c r="D21" s="348">
        <v>0.97475000000000001</v>
      </c>
      <c r="E21" s="348">
        <v>0.67249999999999999</v>
      </c>
      <c r="F21" s="348">
        <v>23.814897500000001</v>
      </c>
      <c r="G21" s="348">
        <v>0</v>
      </c>
      <c r="H21" s="348">
        <v>8.2799999999999999E-2</v>
      </c>
      <c r="I21" s="348">
        <v>0</v>
      </c>
      <c r="J21" s="348">
        <v>0</v>
      </c>
      <c r="K21" s="348">
        <v>0</v>
      </c>
      <c r="L21" s="348">
        <v>141.27185499999999</v>
      </c>
      <c r="M21" s="348">
        <v>7.4999999999999997E-2</v>
      </c>
      <c r="N21" s="348">
        <v>0</v>
      </c>
      <c r="O21" s="349">
        <v>3676.19</v>
      </c>
    </row>
    <row r="22" spans="1:15">
      <c r="A22" s="347">
        <v>45980</v>
      </c>
      <c r="B22" s="348">
        <v>234.28682999999992</v>
      </c>
      <c r="C22" s="348">
        <v>185.8816975</v>
      </c>
      <c r="D22" s="348">
        <v>0.54425000000000001</v>
      </c>
      <c r="E22" s="348">
        <v>0.23749999999999999</v>
      </c>
      <c r="F22" s="348">
        <v>23.306629999999998</v>
      </c>
      <c r="G22" s="348">
        <v>0</v>
      </c>
      <c r="H22" s="348">
        <v>3.78E-2</v>
      </c>
      <c r="I22" s="348">
        <v>0</v>
      </c>
      <c r="J22" s="348">
        <v>0</v>
      </c>
      <c r="K22" s="348">
        <v>0</v>
      </c>
      <c r="L22" s="348">
        <v>142.93528499999999</v>
      </c>
      <c r="M22" s="348">
        <v>0.75</v>
      </c>
      <c r="N22" s="348">
        <v>0</v>
      </c>
      <c r="O22" s="349">
        <v>3745.47</v>
      </c>
    </row>
    <row r="23" spans="1:15">
      <c r="A23" s="347">
        <v>45981</v>
      </c>
      <c r="B23" s="348">
        <v>236.018565</v>
      </c>
      <c r="C23" s="348">
        <v>188.77144999999999</v>
      </c>
      <c r="D23" s="348">
        <v>0.59650000000000003</v>
      </c>
      <c r="E23" s="348">
        <v>0</v>
      </c>
      <c r="F23" s="348">
        <v>24.651812499999998</v>
      </c>
      <c r="G23" s="348">
        <v>0</v>
      </c>
      <c r="H23" s="348">
        <v>3.78E-2</v>
      </c>
      <c r="I23" s="348">
        <v>0</v>
      </c>
      <c r="J23" s="348">
        <v>0</v>
      </c>
      <c r="K23" s="348">
        <v>0</v>
      </c>
      <c r="L23" s="348">
        <v>146.49576999999999</v>
      </c>
      <c r="M23" s="348">
        <v>0.9</v>
      </c>
      <c r="N23" s="348">
        <v>0</v>
      </c>
      <c r="O23" s="349">
        <v>3733.91</v>
      </c>
    </row>
    <row r="24" spans="1:15">
      <c r="A24" s="347">
        <v>45982</v>
      </c>
      <c r="B24" s="348">
        <v>235.02100749999997</v>
      </c>
      <c r="C24" s="348">
        <v>202.79999000000001</v>
      </c>
      <c r="D24" s="348">
        <v>0.41599999999999998</v>
      </c>
      <c r="E24" s="348">
        <v>0.26524999999999999</v>
      </c>
      <c r="F24" s="348">
        <v>23.31494</v>
      </c>
      <c r="G24" s="348">
        <v>0</v>
      </c>
      <c r="H24" s="348">
        <v>3.78E-2</v>
      </c>
      <c r="I24" s="348">
        <v>0</v>
      </c>
      <c r="J24" s="348">
        <v>0</v>
      </c>
      <c r="K24" s="348">
        <v>0</v>
      </c>
      <c r="L24" s="348">
        <v>136.23486</v>
      </c>
      <c r="M24" s="348">
        <v>0.58750000000000002</v>
      </c>
      <c r="N24" s="348">
        <v>0</v>
      </c>
      <c r="O24" s="349">
        <v>3832.75</v>
      </c>
    </row>
    <row r="25" spans="1:15">
      <c r="A25" s="347">
        <v>45983</v>
      </c>
      <c r="B25" s="348">
        <v>240.59558000000004</v>
      </c>
      <c r="C25" s="348">
        <v>176.82356999999999</v>
      </c>
      <c r="D25" s="348">
        <v>0.35</v>
      </c>
      <c r="E25" s="348">
        <v>0</v>
      </c>
      <c r="F25" s="348">
        <v>25.857305</v>
      </c>
      <c r="G25" s="348">
        <v>0</v>
      </c>
      <c r="H25" s="348">
        <v>3.78E-2</v>
      </c>
      <c r="I25" s="348">
        <v>0</v>
      </c>
      <c r="J25" s="348">
        <v>0</v>
      </c>
      <c r="K25" s="348">
        <v>0</v>
      </c>
      <c r="L25" s="348">
        <v>146.06591</v>
      </c>
      <c r="M25" s="348">
        <v>0.71875</v>
      </c>
      <c r="N25" s="348">
        <v>0</v>
      </c>
      <c r="O25" s="349">
        <v>3839.85</v>
      </c>
    </row>
    <row r="26" spans="1:15">
      <c r="A26" s="347">
        <v>45984</v>
      </c>
      <c r="B26" s="348">
        <v>222.93630750000008</v>
      </c>
      <c r="C26" s="348">
        <v>195.23369249999999</v>
      </c>
      <c r="D26" s="348">
        <v>0</v>
      </c>
      <c r="E26" s="348">
        <v>0</v>
      </c>
      <c r="F26" s="348">
        <v>29.386487500000001</v>
      </c>
      <c r="G26" s="348">
        <v>0</v>
      </c>
      <c r="H26" s="348">
        <v>3.78E-2</v>
      </c>
      <c r="I26" s="348">
        <v>0</v>
      </c>
      <c r="J26" s="348">
        <v>0</v>
      </c>
      <c r="K26" s="348">
        <v>0</v>
      </c>
      <c r="L26" s="348">
        <v>151.32702750000001</v>
      </c>
      <c r="M26" s="348">
        <v>0</v>
      </c>
      <c r="N26" s="348">
        <v>0</v>
      </c>
      <c r="O26" s="349">
        <v>3698.69</v>
      </c>
    </row>
    <row r="27" spans="1:15">
      <c r="A27" s="347">
        <v>45985</v>
      </c>
      <c r="B27" s="348">
        <v>236.46614499999998</v>
      </c>
      <c r="C27" s="348">
        <v>184.43153749999999</v>
      </c>
      <c r="D27" s="348">
        <v>0.14000000000000001</v>
      </c>
      <c r="E27" s="348">
        <v>0</v>
      </c>
      <c r="F27" s="348">
        <v>25.80725</v>
      </c>
      <c r="G27" s="348">
        <v>0</v>
      </c>
      <c r="H27" s="348">
        <v>3.78E-2</v>
      </c>
      <c r="I27" s="348">
        <v>0</v>
      </c>
      <c r="J27" s="348">
        <v>0</v>
      </c>
      <c r="K27" s="348">
        <v>0</v>
      </c>
      <c r="L27" s="348">
        <v>139.849805</v>
      </c>
      <c r="M27" s="348">
        <v>1.4875</v>
      </c>
      <c r="N27" s="348">
        <v>0</v>
      </c>
      <c r="O27" s="349">
        <v>3827.21</v>
      </c>
    </row>
    <row r="28" spans="1:15">
      <c r="A28" s="347">
        <v>45986</v>
      </c>
      <c r="B28" s="348">
        <v>237.89338999999995</v>
      </c>
      <c r="C28" s="348">
        <v>201.25432499999999</v>
      </c>
      <c r="D28" s="348">
        <v>0.18</v>
      </c>
      <c r="E28" s="348">
        <v>0</v>
      </c>
      <c r="F28" s="348">
        <v>24.583884999999999</v>
      </c>
      <c r="G28" s="348">
        <v>0</v>
      </c>
      <c r="H28" s="348">
        <v>0</v>
      </c>
      <c r="I28" s="348">
        <v>0</v>
      </c>
      <c r="J28" s="348">
        <v>0</v>
      </c>
      <c r="K28" s="348">
        <v>0</v>
      </c>
      <c r="L28" s="348">
        <v>132.42180999999999</v>
      </c>
      <c r="M28" s="348">
        <v>1.4</v>
      </c>
      <c r="N28" s="348">
        <v>0</v>
      </c>
      <c r="O28" s="349">
        <v>3820.75</v>
      </c>
    </row>
    <row r="29" spans="1:15">
      <c r="A29" s="347">
        <v>45987</v>
      </c>
      <c r="B29" s="348">
        <v>246.60265249999992</v>
      </c>
      <c r="C29" s="348">
        <v>211.3017925</v>
      </c>
      <c r="D29" s="348">
        <v>0.60499999999999998</v>
      </c>
      <c r="E29" s="348">
        <v>7.4999999999999997E-3</v>
      </c>
      <c r="F29" s="348">
        <v>22.622475000000001</v>
      </c>
      <c r="G29" s="348">
        <v>0</v>
      </c>
      <c r="H29" s="348">
        <v>0</v>
      </c>
      <c r="I29" s="348">
        <v>0</v>
      </c>
      <c r="J29" s="348">
        <v>0</v>
      </c>
      <c r="K29" s="348">
        <v>0</v>
      </c>
      <c r="L29" s="348">
        <v>136.1065625</v>
      </c>
      <c r="M29" s="348">
        <v>0.35</v>
      </c>
      <c r="N29" s="348">
        <v>0</v>
      </c>
      <c r="O29" s="349">
        <v>3903.32</v>
      </c>
    </row>
    <row r="30" spans="1:15">
      <c r="A30" s="347">
        <v>45988</v>
      </c>
      <c r="B30" s="348">
        <v>241.51247500000005</v>
      </c>
      <c r="C30" s="348">
        <v>201.3853575</v>
      </c>
      <c r="D30" s="348">
        <v>0.91500000000000004</v>
      </c>
      <c r="E30" s="348">
        <v>7.4999999999999997E-3</v>
      </c>
      <c r="F30" s="348">
        <v>24.0065375</v>
      </c>
      <c r="G30" s="348">
        <v>0</v>
      </c>
      <c r="H30" s="348">
        <v>0</v>
      </c>
      <c r="I30" s="348">
        <v>0</v>
      </c>
      <c r="J30" s="348">
        <v>0</v>
      </c>
      <c r="K30" s="348">
        <v>0</v>
      </c>
      <c r="L30" s="348">
        <v>147.21944250000001</v>
      </c>
      <c r="M30" s="348">
        <v>0.39374999999999999</v>
      </c>
      <c r="N30" s="348">
        <v>0</v>
      </c>
      <c r="O30" s="349">
        <v>3923.73</v>
      </c>
    </row>
    <row r="31" spans="1:15">
      <c r="A31" s="347">
        <v>45989</v>
      </c>
      <c r="B31" s="348">
        <v>243.88069249999992</v>
      </c>
      <c r="C31" s="348">
        <v>197.89921000000001</v>
      </c>
      <c r="D31" s="348">
        <v>0.56974999999999998</v>
      </c>
      <c r="E31" s="348">
        <v>0</v>
      </c>
      <c r="F31" s="348">
        <v>27.622789999999998</v>
      </c>
      <c r="G31" s="348">
        <v>0</v>
      </c>
      <c r="H31" s="348">
        <v>0</v>
      </c>
      <c r="I31" s="348">
        <v>0</v>
      </c>
      <c r="J31" s="348">
        <v>0</v>
      </c>
      <c r="K31" s="348">
        <v>0</v>
      </c>
      <c r="L31" s="348">
        <v>152.09455249999999</v>
      </c>
      <c r="M31" s="348">
        <v>0.90625</v>
      </c>
      <c r="N31" s="348">
        <v>0.16875000000000001</v>
      </c>
      <c r="O31" s="349">
        <v>3987.45</v>
      </c>
    </row>
    <row r="32" spans="1:15">
      <c r="A32" s="347">
        <v>45990</v>
      </c>
      <c r="B32" s="348">
        <v>238.70916816260242</v>
      </c>
      <c r="C32" s="348">
        <v>215.58441250000001</v>
      </c>
      <c r="D32" s="348">
        <v>0.93125000000000002</v>
      </c>
      <c r="E32" s="348">
        <v>0.22500000000000001</v>
      </c>
      <c r="F32" s="348">
        <v>31.922317499999998</v>
      </c>
      <c r="G32" s="348">
        <v>0</v>
      </c>
      <c r="H32" s="348">
        <v>0</v>
      </c>
      <c r="I32" s="348">
        <v>0</v>
      </c>
      <c r="J32" s="348">
        <v>0</v>
      </c>
      <c r="K32" s="348">
        <v>0</v>
      </c>
      <c r="L32" s="348">
        <v>145.40003999999999</v>
      </c>
      <c r="M32" s="348">
        <v>0.91249999999999998</v>
      </c>
      <c r="N32" s="348">
        <v>0</v>
      </c>
      <c r="O32" s="349">
        <v>3950.42</v>
      </c>
    </row>
    <row r="33" spans="1:15">
      <c r="A33" s="347">
        <v>45991</v>
      </c>
      <c r="B33" s="348">
        <v>207.94320249999993</v>
      </c>
      <c r="C33" s="348">
        <v>203.07394249999999</v>
      </c>
      <c r="D33" s="348">
        <v>0</v>
      </c>
      <c r="E33" s="348">
        <v>0</v>
      </c>
      <c r="F33" s="348">
        <v>23.190402500000001</v>
      </c>
      <c r="G33" s="348">
        <v>0</v>
      </c>
      <c r="H33" s="348">
        <v>0</v>
      </c>
      <c r="I33" s="348">
        <v>0</v>
      </c>
      <c r="J33" s="348">
        <v>0</v>
      </c>
      <c r="K33" s="348">
        <v>0</v>
      </c>
      <c r="L33" s="348">
        <v>155.87333749999999</v>
      </c>
      <c r="M33" s="348">
        <v>0</v>
      </c>
      <c r="N33" s="348">
        <v>0</v>
      </c>
      <c r="O33" s="349">
        <v>3770.9</v>
      </c>
    </row>
    <row r="34" spans="1:15">
      <c r="A34" s="381" t="s">
        <v>117</v>
      </c>
      <c r="B34" s="382">
        <v>6914.4405047031996</v>
      </c>
      <c r="C34" s="382">
        <v>5625.9232925000006</v>
      </c>
      <c r="D34" s="382">
        <v>15.205</v>
      </c>
      <c r="E34" s="382">
        <v>4.2262499999999994</v>
      </c>
      <c r="F34" s="382">
        <v>777.48585249999985</v>
      </c>
      <c r="G34" s="382">
        <v>0.26840000000000003</v>
      </c>
      <c r="H34" s="382">
        <v>0.54449999999999998</v>
      </c>
      <c r="I34" s="382">
        <v>0</v>
      </c>
      <c r="J34" s="382">
        <v>0</v>
      </c>
      <c r="K34" s="382">
        <v>0</v>
      </c>
      <c r="L34" s="382">
        <v>4232.9838125000006</v>
      </c>
      <c r="M34" s="382">
        <v>14.063750000000001</v>
      </c>
      <c r="N34" s="382">
        <v>0.16875000000000001</v>
      </c>
      <c r="O34" s="382">
        <v>111649.48000000001</v>
      </c>
    </row>
    <row r="35" spans="1:15" ht="12.75" customHeight="1">
      <c r="A35" s="580" t="s">
        <v>118</v>
      </c>
      <c r="B35" s="581"/>
      <c r="C35" s="581"/>
      <c r="D35" s="581"/>
      <c r="E35" s="581"/>
      <c r="F35" s="581"/>
      <c r="G35" s="581"/>
      <c r="H35" s="581"/>
      <c r="I35" s="581"/>
      <c r="J35" s="581"/>
      <c r="K35" s="581"/>
      <c r="L35" s="581"/>
      <c r="M35" s="581"/>
      <c r="N35" s="581"/>
      <c r="O35" s="582"/>
    </row>
    <row r="36" spans="1:15" ht="12.75" customHeight="1">
      <c r="A36" s="580" t="s">
        <v>834</v>
      </c>
      <c r="B36" s="581"/>
      <c r="C36" s="581"/>
      <c r="D36" s="581"/>
      <c r="E36" s="581"/>
      <c r="F36" s="581"/>
      <c r="G36" s="581"/>
      <c r="H36" s="581"/>
      <c r="I36" s="581"/>
      <c r="J36" s="581"/>
      <c r="K36" s="581"/>
      <c r="L36" s="581"/>
      <c r="M36" s="581"/>
      <c r="N36" s="581"/>
      <c r="O36" s="582"/>
    </row>
    <row r="37" spans="1:15" ht="12.75" customHeight="1">
      <c r="A37" s="579" t="s">
        <v>639</v>
      </c>
      <c r="B37" s="579"/>
      <c r="C37" s="579"/>
      <c r="D37" s="579"/>
      <c r="E37" s="579"/>
      <c r="F37" s="579"/>
      <c r="G37" s="579"/>
      <c r="H37" s="579"/>
      <c r="I37" s="579"/>
      <c r="J37" s="579"/>
      <c r="K37" s="579"/>
      <c r="L37" s="579"/>
      <c r="M37" s="579"/>
      <c r="N37" s="579"/>
      <c r="O37" s="579"/>
    </row>
    <row r="38" spans="1:15" ht="55.5" customHeight="1">
      <c r="A38" s="579" t="s">
        <v>1066</v>
      </c>
      <c r="B38" s="579"/>
      <c r="C38" s="579"/>
      <c r="D38" s="579"/>
      <c r="E38" s="579"/>
      <c r="F38" s="579"/>
      <c r="G38" s="579"/>
      <c r="H38" s="579"/>
      <c r="I38" s="579"/>
      <c r="J38" s="579"/>
      <c r="K38" s="579"/>
      <c r="L38" s="579"/>
      <c r="M38" s="579"/>
      <c r="N38" s="579"/>
      <c r="O38" s="579"/>
    </row>
  </sheetData>
  <mergeCells count="12">
    <mergeCell ref="A38:O38"/>
    <mergeCell ref="A35:O35"/>
    <mergeCell ref="A36:O36"/>
    <mergeCell ref="A37:O37"/>
    <mergeCell ref="A1:O1"/>
    <mergeCell ref="A2:A3"/>
    <mergeCell ref="C2:E2"/>
    <mergeCell ref="F2:H2"/>
    <mergeCell ref="L2:N2"/>
    <mergeCell ref="O2:O3"/>
    <mergeCell ref="I2:K2"/>
    <mergeCell ref="B2:B3"/>
  </mergeCells>
  <pageMargins left="0.7" right="0.7" top="0.75" bottom="0.75" header="0.3" footer="0.3"/>
  <pageSetup paperSize="9" scale="51" fitToHeight="0" orientation="portrait" horizont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6">
    <tabColor rgb="FF7030A0"/>
  </sheetPr>
  <dimension ref="A1:S46"/>
  <sheetViews>
    <sheetView view="pageBreakPreview" zoomScaleNormal="115" zoomScaleSheetLayoutView="100" workbookViewId="0">
      <selection activeCell="G36" sqref="G36"/>
    </sheetView>
  </sheetViews>
  <sheetFormatPr defaultColWidth="9.140625" defaultRowHeight="11.25"/>
  <cols>
    <col min="1" max="1" width="13" style="17" customWidth="1"/>
    <col min="2" max="2" width="10.140625" style="17" customWidth="1"/>
    <col min="3" max="3" width="11" style="17" customWidth="1"/>
    <col min="4" max="4" width="10.5703125" style="17" customWidth="1"/>
    <col min="5" max="5" width="9.28515625" style="17" customWidth="1"/>
    <col min="6" max="6" width="10" style="17" customWidth="1"/>
    <col min="7" max="7" width="11.140625" style="17" customWidth="1"/>
    <col min="8" max="8" width="10.140625" style="17" customWidth="1"/>
    <col min="9" max="9" width="10.5703125" style="17" customWidth="1"/>
    <col min="10" max="10" width="9.7109375" style="17" customWidth="1"/>
    <col min="11" max="16384" width="9.140625" style="17"/>
  </cols>
  <sheetData>
    <row r="1" spans="1:19" ht="15" customHeight="1">
      <c r="A1" s="583" t="s">
        <v>1741</v>
      </c>
      <c r="B1" s="584"/>
      <c r="C1" s="584"/>
      <c r="D1" s="584"/>
      <c r="E1" s="584"/>
      <c r="F1" s="584"/>
      <c r="G1" s="584"/>
      <c r="H1" s="584"/>
      <c r="I1" s="584"/>
      <c r="J1" s="584"/>
    </row>
    <row r="2" spans="1:19" ht="25.5" customHeight="1">
      <c r="A2" s="379" t="s">
        <v>1350</v>
      </c>
      <c r="B2" s="594" t="s">
        <v>122</v>
      </c>
      <c r="C2" s="595"/>
      <c r="D2" s="596"/>
      <c r="E2" s="594" t="s">
        <v>123</v>
      </c>
      <c r="F2" s="595"/>
      <c r="G2" s="596"/>
      <c r="H2" s="587" t="s">
        <v>710</v>
      </c>
      <c r="I2" s="588"/>
      <c r="J2" s="589"/>
    </row>
    <row r="3" spans="1:19" ht="12.75" customHeight="1">
      <c r="A3" s="590" t="s">
        <v>113</v>
      </c>
      <c r="B3" s="590" t="s">
        <v>564</v>
      </c>
      <c r="C3" s="590" t="s">
        <v>563</v>
      </c>
      <c r="D3" s="590" t="s">
        <v>124</v>
      </c>
      <c r="E3" s="590" t="s">
        <v>564</v>
      </c>
      <c r="F3" s="590" t="s">
        <v>563</v>
      </c>
      <c r="G3" s="590" t="s">
        <v>125</v>
      </c>
      <c r="H3" s="593" t="s">
        <v>564</v>
      </c>
      <c r="I3" s="593" t="s">
        <v>563</v>
      </c>
      <c r="J3" s="593" t="s">
        <v>124</v>
      </c>
    </row>
    <row r="4" spans="1:19" ht="14.25" customHeight="1">
      <c r="A4" s="591"/>
      <c r="B4" s="591"/>
      <c r="C4" s="591"/>
      <c r="D4" s="591"/>
      <c r="E4" s="591"/>
      <c r="F4" s="591"/>
      <c r="G4" s="591"/>
      <c r="H4" s="593"/>
      <c r="I4" s="593"/>
      <c r="J4" s="593"/>
    </row>
    <row r="5" spans="1:19" ht="14.25" customHeight="1">
      <c r="A5" s="592"/>
      <c r="B5" s="592"/>
      <c r="C5" s="592"/>
      <c r="D5" s="592"/>
      <c r="E5" s="592"/>
      <c r="F5" s="592"/>
      <c r="G5" s="592"/>
      <c r="H5" s="590"/>
      <c r="I5" s="590"/>
      <c r="J5" s="590"/>
    </row>
    <row r="6" spans="1:19" ht="12.75">
      <c r="A6" s="347">
        <v>45962</v>
      </c>
      <c r="B6" s="350">
        <v>1.3844099999999999</v>
      </c>
      <c r="C6" s="350">
        <v>10</v>
      </c>
      <c r="D6" s="350">
        <v>3.7344750000000002</v>
      </c>
      <c r="E6" s="437" t="s">
        <v>426</v>
      </c>
      <c r="F6" s="437" t="s">
        <v>426</v>
      </c>
      <c r="G6" s="437" t="s">
        <v>426</v>
      </c>
      <c r="H6" s="437" t="s">
        <v>426</v>
      </c>
      <c r="I6" s="437" t="s">
        <v>426</v>
      </c>
      <c r="J6" s="437" t="s">
        <v>426</v>
      </c>
      <c r="K6" s="107"/>
      <c r="L6" s="107"/>
      <c r="M6" s="107"/>
      <c r="N6" s="107"/>
      <c r="O6" s="107"/>
      <c r="P6" s="107"/>
      <c r="Q6" s="107"/>
      <c r="R6" s="107"/>
      <c r="S6" s="107"/>
    </row>
    <row r="7" spans="1:19" ht="12.75">
      <c r="A7" s="347">
        <v>45963</v>
      </c>
      <c r="B7" s="350">
        <v>0.29976999999999998</v>
      </c>
      <c r="C7" s="350">
        <v>10</v>
      </c>
      <c r="D7" s="350">
        <v>3.1160860000000001</v>
      </c>
      <c r="E7" s="437" t="s">
        <v>426</v>
      </c>
      <c r="F7" s="437" t="s">
        <v>426</v>
      </c>
      <c r="G7" s="437" t="s">
        <v>426</v>
      </c>
      <c r="H7" s="437" t="s">
        <v>426</v>
      </c>
      <c r="I7" s="437" t="s">
        <v>426</v>
      </c>
      <c r="J7" s="437" t="s">
        <v>426</v>
      </c>
      <c r="K7" s="107"/>
      <c r="L7" s="107"/>
      <c r="M7" s="107"/>
      <c r="N7" s="107"/>
      <c r="O7" s="107"/>
      <c r="P7" s="107"/>
      <c r="Q7" s="107"/>
      <c r="R7" s="107"/>
      <c r="S7" s="107"/>
    </row>
    <row r="8" spans="1:19" ht="12.75">
      <c r="A8" s="347">
        <v>45964</v>
      </c>
      <c r="B8" s="350">
        <v>1.6492899999999999</v>
      </c>
      <c r="C8" s="350">
        <v>10</v>
      </c>
      <c r="D8" s="350">
        <v>3.804694</v>
      </c>
      <c r="E8" s="437">
        <v>10</v>
      </c>
      <c r="F8" s="437">
        <v>10</v>
      </c>
      <c r="G8" s="437">
        <v>10</v>
      </c>
      <c r="H8" s="437">
        <v>9.9997900000000008</v>
      </c>
      <c r="I8" s="437">
        <v>9.9998700000000014</v>
      </c>
      <c r="J8" s="437">
        <v>9.9998163265306097</v>
      </c>
      <c r="K8" s="107"/>
      <c r="L8" s="107"/>
      <c r="M8" s="107"/>
      <c r="N8" s="107"/>
      <c r="O8" s="107"/>
      <c r="P8" s="107"/>
      <c r="Q8" s="107"/>
      <c r="R8" s="107"/>
      <c r="S8" s="107"/>
    </row>
    <row r="9" spans="1:19" ht="12.75">
      <c r="A9" s="347">
        <v>45965</v>
      </c>
      <c r="B9" s="350">
        <v>1.00597</v>
      </c>
      <c r="C9" s="350">
        <v>10</v>
      </c>
      <c r="D9" s="350">
        <v>3.3860709999999998</v>
      </c>
      <c r="E9" s="437">
        <v>10</v>
      </c>
      <c r="F9" s="437">
        <v>10</v>
      </c>
      <c r="G9" s="437">
        <v>10</v>
      </c>
      <c r="H9" s="437">
        <v>9.9991000000000003</v>
      </c>
      <c r="I9" s="437">
        <v>10</v>
      </c>
      <c r="J9" s="437">
        <v>9.9999947228144972</v>
      </c>
      <c r="K9" s="107"/>
      <c r="L9" s="107"/>
      <c r="M9" s="107"/>
      <c r="N9" s="107"/>
      <c r="O9" s="107"/>
      <c r="P9" s="107"/>
      <c r="Q9" s="107"/>
      <c r="R9" s="107"/>
      <c r="S9" s="107"/>
    </row>
    <row r="10" spans="1:19" ht="12.75">
      <c r="A10" s="347">
        <v>45966</v>
      </c>
      <c r="B10" s="350">
        <v>0.99946999999999997</v>
      </c>
      <c r="C10" s="350">
        <v>10</v>
      </c>
      <c r="D10" s="350">
        <v>3.3843139999999998</v>
      </c>
      <c r="E10" s="437">
        <v>10</v>
      </c>
      <c r="F10" s="437">
        <v>10</v>
      </c>
      <c r="G10" s="437">
        <v>10</v>
      </c>
      <c r="H10" s="437">
        <v>9.9994300000000003</v>
      </c>
      <c r="I10" s="437">
        <v>10</v>
      </c>
      <c r="J10" s="437">
        <v>9.9998664516129043</v>
      </c>
      <c r="K10" s="107"/>
      <c r="L10" s="107"/>
      <c r="M10" s="107"/>
      <c r="N10" s="107"/>
      <c r="O10" s="107"/>
      <c r="P10" s="107"/>
      <c r="Q10" s="107"/>
      <c r="R10" s="107"/>
      <c r="S10" s="107"/>
    </row>
    <row r="11" spans="1:19" ht="12.75">
      <c r="A11" s="347">
        <v>45967</v>
      </c>
      <c r="B11" s="350">
        <v>1.0748</v>
      </c>
      <c r="C11" s="350">
        <v>10</v>
      </c>
      <c r="D11" s="350">
        <v>3.6431079999999998</v>
      </c>
      <c r="E11" s="437">
        <v>10</v>
      </c>
      <c r="F11" s="437">
        <v>10</v>
      </c>
      <c r="G11" s="437">
        <v>10</v>
      </c>
      <c r="H11" s="437">
        <v>9.9997999999999987</v>
      </c>
      <c r="I11" s="437">
        <v>10</v>
      </c>
      <c r="J11" s="437">
        <v>9.9999384615384628</v>
      </c>
      <c r="K11" s="107"/>
      <c r="L11" s="107"/>
      <c r="M11" s="107"/>
      <c r="N11" s="107"/>
      <c r="O11" s="107"/>
      <c r="P11" s="107"/>
      <c r="Q11" s="107"/>
      <c r="R11" s="107"/>
      <c r="S11" s="107"/>
    </row>
    <row r="12" spans="1:19" ht="12.75">
      <c r="A12" s="347">
        <v>45968</v>
      </c>
      <c r="B12" s="350">
        <v>0.65586999999999995</v>
      </c>
      <c r="C12" s="350">
        <v>10</v>
      </c>
      <c r="D12" s="350">
        <v>3.3229030000000002</v>
      </c>
      <c r="E12" s="437">
        <v>10</v>
      </c>
      <c r="F12" s="437">
        <v>10</v>
      </c>
      <c r="G12" s="437">
        <v>10</v>
      </c>
      <c r="H12" s="437" t="s">
        <v>426</v>
      </c>
      <c r="I12" s="437" t="s">
        <v>426</v>
      </c>
      <c r="J12" s="437" t="s">
        <v>426</v>
      </c>
      <c r="K12" s="107"/>
      <c r="L12" s="107"/>
      <c r="M12" s="107"/>
      <c r="N12" s="107"/>
      <c r="O12" s="107"/>
      <c r="P12" s="107"/>
      <c r="Q12" s="107"/>
      <c r="R12" s="107"/>
      <c r="S12" s="107"/>
    </row>
    <row r="13" spans="1:19" ht="12.75">
      <c r="A13" s="347">
        <v>45969</v>
      </c>
      <c r="B13" s="350">
        <v>0.49908999999999998</v>
      </c>
      <c r="C13" s="350">
        <v>10</v>
      </c>
      <c r="D13" s="350">
        <v>3.1270539999999998</v>
      </c>
      <c r="E13" s="437">
        <v>10</v>
      </c>
      <c r="F13" s="437">
        <v>10</v>
      </c>
      <c r="G13" s="351">
        <v>10</v>
      </c>
      <c r="H13" s="437" t="s">
        <v>426</v>
      </c>
      <c r="I13" s="437" t="s">
        <v>426</v>
      </c>
      <c r="J13" s="437" t="s">
        <v>426</v>
      </c>
      <c r="K13" s="107"/>
      <c r="L13" s="107"/>
      <c r="M13" s="107"/>
      <c r="N13" s="107"/>
      <c r="O13" s="107"/>
      <c r="P13" s="107"/>
      <c r="Q13" s="107"/>
      <c r="R13" s="107"/>
      <c r="S13" s="107"/>
    </row>
    <row r="14" spans="1:19" ht="12.75">
      <c r="A14" s="347">
        <v>45970</v>
      </c>
      <c r="B14" s="350">
        <v>9.9360000000000004E-2</v>
      </c>
      <c r="C14" s="350">
        <v>4.9198500000000003</v>
      </c>
      <c r="D14" s="350">
        <v>2.3390309999999999</v>
      </c>
      <c r="E14" s="437" t="s">
        <v>426</v>
      </c>
      <c r="F14" s="437" t="s">
        <v>426</v>
      </c>
      <c r="G14" s="437" t="s">
        <v>426</v>
      </c>
      <c r="H14" s="437" t="s">
        <v>426</v>
      </c>
      <c r="I14" s="437" t="s">
        <v>426</v>
      </c>
      <c r="J14" s="437" t="s">
        <v>426</v>
      </c>
      <c r="K14" s="107"/>
      <c r="L14" s="107"/>
      <c r="M14" s="107"/>
      <c r="N14" s="107"/>
      <c r="O14" s="107"/>
      <c r="P14" s="107"/>
      <c r="Q14" s="107"/>
      <c r="R14" s="107"/>
      <c r="S14" s="107"/>
    </row>
    <row r="15" spans="1:19" ht="12.75">
      <c r="A15" s="347">
        <v>45971</v>
      </c>
      <c r="B15" s="350">
        <v>0.99941999999999998</v>
      </c>
      <c r="C15" s="350">
        <v>10</v>
      </c>
      <c r="D15" s="350">
        <v>3.391743</v>
      </c>
      <c r="E15" s="437">
        <v>10</v>
      </c>
      <c r="F15" s="437">
        <v>10</v>
      </c>
      <c r="G15" s="437">
        <v>10</v>
      </c>
      <c r="H15" s="437">
        <v>9.9996299999999998</v>
      </c>
      <c r="I15" s="437">
        <v>10</v>
      </c>
      <c r="J15" s="437">
        <v>9.9999471428571436</v>
      </c>
      <c r="K15" s="107"/>
      <c r="L15" s="107"/>
      <c r="M15" s="107"/>
      <c r="N15" s="107"/>
      <c r="O15" s="107"/>
      <c r="P15" s="107"/>
      <c r="Q15" s="107"/>
      <c r="R15" s="107"/>
      <c r="S15" s="107"/>
    </row>
    <row r="16" spans="1:19" ht="12.75">
      <c r="A16" s="347">
        <v>45972</v>
      </c>
      <c r="B16" s="350">
        <v>0.49952000000000002</v>
      </c>
      <c r="C16" s="350">
        <v>10</v>
      </c>
      <c r="D16" s="350">
        <v>3.471654</v>
      </c>
      <c r="E16" s="437">
        <v>10</v>
      </c>
      <c r="F16" s="437">
        <v>10</v>
      </c>
      <c r="G16" s="437">
        <v>10</v>
      </c>
      <c r="H16" s="437" t="s">
        <v>426</v>
      </c>
      <c r="I16" s="437" t="s">
        <v>426</v>
      </c>
      <c r="J16" s="437" t="s">
        <v>426</v>
      </c>
      <c r="K16" s="107"/>
      <c r="L16" s="107"/>
      <c r="M16" s="107"/>
      <c r="N16" s="107"/>
      <c r="O16" s="107"/>
      <c r="P16" s="107"/>
      <c r="Q16" s="107"/>
      <c r="R16" s="107"/>
      <c r="S16" s="107"/>
    </row>
    <row r="17" spans="1:19" ht="12.75">
      <c r="A17" s="347">
        <v>45973</v>
      </c>
      <c r="B17" s="350">
        <v>1.5002599999999999</v>
      </c>
      <c r="C17" s="350">
        <v>10</v>
      </c>
      <c r="D17" s="350">
        <v>3.3518870000000001</v>
      </c>
      <c r="E17" s="437">
        <v>10</v>
      </c>
      <c r="F17" s="437">
        <v>10</v>
      </c>
      <c r="G17" s="437">
        <v>10</v>
      </c>
      <c r="H17" s="437">
        <v>10</v>
      </c>
      <c r="I17" s="437">
        <v>10</v>
      </c>
      <c r="J17" s="437">
        <v>10</v>
      </c>
      <c r="K17" s="107"/>
      <c r="L17" s="107"/>
      <c r="M17" s="107"/>
      <c r="N17" s="107"/>
      <c r="O17" s="107"/>
      <c r="P17" s="107"/>
      <c r="Q17" s="107"/>
      <c r="R17" s="107"/>
      <c r="S17" s="107"/>
    </row>
    <row r="18" spans="1:19" ht="12.75">
      <c r="A18" s="347">
        <v>45974</v>
      </c>
      <c r="B18" s="350">
        <v>1.2125900000000001</v>
      </c>
      <c r="C18" s="350">
        <v>10</v>
      </c>
      <c r="D18" s="350">
        <v>2.674741</v>
      </c>
      <c r="E18" s="437" t="s">
        <v>426</v>
      </c>
      <c r="F18" s="437" t="s">
        <v>426</v>
      </c>
      <c r="G18" s="437" t="s">
        <v>426</v>
      </c>
      <c r="H18" s="437" t="s">
        <v>426</v>
      </c>
      <c r="I18" s="437" t="s">
        <v>426</v>
      </c>
      <c r="J18" s="437" t="s">
        <v>426</v>
      </c>
      <c r="K18" s="107"/>
      <c r="L18" s="107"/>
      <c r="M18" s="107"/>
      <c r="N18" s="107"/>
      <c r="O18" s="107"/>
      <c r="P18" s="107"/>
      <c r="Q18" s="107"/>
      <c r="R18" s="107"/>
      <c r="S18" s="107"/>
    </row>
    <row r="19" spans="1:19" ht="12.75">
      <c r="A19" s="347">
        <v>45975</v>
      </c>
      <c r="B19" s="350">
        <v>1.3997299999999999</v>
      </c>
      <c r="C19" s="350">
        <v>10</v>
      </c>
      <c r="D19" s="350">
        <v>3.0419139999999998</v>
      </c>
      <c r="E19" s="437">
        <v>10</v>
      </c>
      <c r="F19" s="437">
        <v>10</v>
      </c>
      <c r="G19" s="437">
        <v>10</v>
      </c>
      <c r="H19" s="437">
        <v>9.9996700000000001</v>
      </c>
      <c r="I19" s="437">
        <v>10</v>
      </c>
      <c r="J19" s="437">
        <v>9.9999780000000005</v>
      </c>
      <c r="K19" s="107"/>
      <c r="L19" s="107"/>
      <c r="M19" s="107"/>
      <c r="N19" s="107"/>
      <c r="O19" s="107"/>
      <c r="P19" s="107"/>
      <c r="Q19" s="107"/>
      <c r="R19" s="107"/>
      <c r="S19" s="107"/>
    </row>
    <row r="20" spans="1:19" ht="12.75">
      <c r="A20" s="347">
        <v>45976</v>
      </c>
      <c r="B20" s="350">
        <v>0.49991999999999998</v>
      </c>
      <c r="C20" s="350">
        <v>10</v>
      </c>
      <c r="D20" s="350">
        <v>2.744729</v>
      </c>
      <c r="E20" s="351">
        <v>10</v>
      </c>
      <c r="F20" s="351">
        <v>10</v>
      </c>
      <c r="G20" s="351">
        <v>10</v>
      </c>
      <c r="H20" s="351" t="s">
        <v>426</v>
      </c>
      <c r="I20" s="351" t="s">
        <v>426</v>
      </c>
      <c r="J20" s="351" t="s">
        <v>426</v>
      </c>
      <c r="K20" s="107"/>
      <c r="L20" s="107"/>
      <c r="M20" s="107"/>
      <c r="N20" s="107"/>
      <c r="O20" s="107"/>
      <c r="P20" s="107"/>
      <c r="Q20" s="107"/>
      <c r="R20" s="107"/>
      <c r="S20" s="107"/>
    </row>
    <row r="21" spans="1:19" ht="12.75">
      <c r="A21" s="347">
        <v>45977</v>
      </c>
      <c r="B21" s="350">
        <v>0.20053000000000001</v>
      </c>
      <c r="C21" s="350">
        <v>3.7499099999999999</v>
      </c>
      <c r="D21" s="350">
        <v>1.7229410000000001</v>
      </c>
      <c r="E21" s="351" t="s">
        <v>426</v>
      </c>
      <c r="F21" s="351" t="s">
        <v>426</v>
      </c>
      <c r="G21" s="351" t="s">
        <v>426</v>
      </c>
      <c r="H21" s="351" t="s">
        <v>426</v>
      </c>
      <c r="I21" s="351" t="s">
        <v>426</v>
      </c>
      <c r="J21" s="351" t="s">
        <v>426</v>
      </c>
      <c r="K21" s="107"/>
      <c r="L21" s="107"/>
      <c r="M21" s="107"/>
      <c r="N21" s="107"/>
      <c r="O21" s="107"/>
      <c r="P21" s="107"/>
      <c r="Q21" s="107"/>
      <c r="R21" s="107"/>
      <c r="S21" s="107"/>
    </row>
    <row r="22" spans="1:19" ht="12.75">
      <c r="A22" s="347">
        <v>45978</v>
      </c>
      <c r="B22" s="350">
        <v>1.10684</v>
      </c>
      <c r="C22" s="350">
        <v>10</v>
      </c>
      <c r="D22" s="350">
        <v>3.0308890000000002</v>
      </c>
      <c r="E22" s="351">
        <v>10</v>
      </c>
      <c r="F22" s="351">
        <v>10</v>
      </c>
      <c r="G22" s="351">
        <v>10</v>
      </c>
      <c r="H22" s="351">
        <v>10</v>
      </c>
      <c r="I22" s="351">
        <v>10</v>
      </c>
      <c r="J22" s="351">
        <v>10</v>
      </c>
      <c r="K22" s="107"/>
      <c r="L22" s="107"/>
      <c r="M22" s="107"/>
      <c r="N22" s="107"/>
      <c r="O22" s="107"/>
      <c r="P22" s="107"/>
      <c r="Q22" s="107"/>
      <c r="R22" s="107"/>
      <c r="S22" s="107"/>
    </row>
    <row r="23" spans="1:19" ht="12.75">
      <c r="A23" s="347">
        <v>45979</v>
      </c>
      <c r="B23" s="350">
        <v>1.2128699999999999</v>
      </c>
      <c r="C23" s="350">
        <v>10</v>
      </c>
      <c r="D23" s="350">
        <v>3.0442529999999999</v>
      </c>
      <c r="E23" s="437">
        <v>10</v>
      </c>
      <c r="F23" s="437">
        <v>10</v>
      </c>
      <c r="G23" s="437">
        <v>10</v>
      </c>
      <c r="H23" s="437">
        <v>9.9997600000000002</v>
      </c>
      <c r="I23" s="437">
        <v>10</v>
      </c>
      <c r="J23" s="437">
        <v>9.9999597620817831</v>
      </c>
      <c r="K23" s="107"/>
      <c r="L23" s="107"/>
      <c r="M23" s="107"/>
      <c r="N23" s="107"/>
      <c r="O23" s="107"/>
      <c r="P23" s="107"/>
      <c r="Q23" s="107"/>
      <c r="R23" s="107"/>
      <c r="S23" s="107"/>
    </row>
    <row r="24" spans="1:19" ht="12.75">
      <c r="A24" s="347">
        <v>45980</v>
      </c>
      <c r="B24" s="350">
        <v>1.3409</v>
      </c>
      <c r="C24" s="350">
        <v>10</v>
      </c>
      <c r="D24" s="350">
        <v>3.239922</v>
      </c>
      <c r="E24" s="437">
        <v>10</v>
      </c>
      <c r="F24" s="437">
        <v>10</v>
      </c>
      <c r="G24" s="437">
        <v>10</v>
      </c>
      <c r="H24" s="437">
        <v>9.9994999999999994</v>
      </c>
      <c r="I24" s="437">
        <v>10</v>
      </c>
      <c r="J24" s="437">
        <v>9.9995789473684216</v>
      </c>
      <c r="K24" s="107"/>
      <c r="L24" s="107"/>
      <c r="M24" s="107"/>
      <c r="N24" s="107"/>
      <c r="O24" s="107"/>
      <c r="P24" s="107"/>
      <c r="Q24" s="107"/>
      <c r="R24" s="107"/>
      <c r="S24" s="107"/>
    </row>
    <row r="25" spans="1:19" ht="12.75">
      <c r="A25" s="347">
        <v>45981</v>
      </c>
      <c r="B25" s="350">
        <v>1.44295</v>
      </c>
      <c r="C25" s="350">
        <v>10</v>
      </c>
      <c r="D25" s="350">
        <v>3.0909089999999999</v>
      </c>
      <c r="E25" s="437">
        <v>10</v>
      </c>
      <c r="F25" s="437">
        <v>10</v>
      </c>
      <c r="G25" s="437">
        <v>10</v>
      </c>
      <c r="H25" s="437" t="s">
        <v>426</v>
      </c>
      <c r="I25" s="437" t="s">
        <v>426</v>
      </c>
      <c r="J25" s="437" t="s">
        <v>426</v>
      </c>
      <c r="K25" s="107"/>
      <c r="L25" s="107"/>
      <c r="M25" s="107"/>
      <c r="N25" s="107"/>
      <c r="O25" s="107"/>
      <c r="P25" s="107"/>
      <c r="Q25" s="107"/>
      <c r="R25" s="107"/>
      <c r="S25" s="107"/>
    </row>
    <row r="26" spans="1:19" ht="12.75">
      <c r="A26" s="347">
        <v>45982</v>
      </c>
      <c r="B26" s="350">
        <v>1.41492</v>
      </c>
      <c r="C26" s="350">
        <v>10</v>
      </c>
      <c r="D26" s="350">
        <v>3.1529029999999998</v>
      </c>
      <c r="E26" s="437">
        <v>10</v>
      </c>
      <c r="F26" s="437">
        <v>10</v>
      </c>
      <c r="G26" s="437">
        <v>10</v>
      </c>
      <c r="H26" s="437">
        <v>9.9994999999999994</v>
      </c>
      <c r="I26" s="437">
        <v>10</v>
      </c>
      <c r="J26" s="437">
        <v>9.9998440150801144</v>
      </c>
      <c r="K26" s="107"/>
      <c r="L26" s="107"/>
      <c r="M26" s="107"/>
      <c r="N26" s="107"/>
      <c r="O26" s="107"/>
      <c r="P26" s="107"/>
      <c r="Q26" s="107"/>
      <c r="R26" s="107"/>
      <c r="S26" s="107"/>
    </row>
    <row r="27" spans="1:19" ht="12.75">
      <c r="A27" s="347">
        <v>45983</v>
      </c>
      <c r="B27" s="350">
        <v>1.4626300000000001</v>
      </c>
      <c r="C27" s="350">
        <v>10</v>
      </c>
      <c r="D27" s="350">
        <v>3.3014169999999998</v>
      </c>
      <c r="E27" s="437">
        <v>10</v>
      </c>
      <c r="F27" s="437">
        <v>10</v>
      </c>
      <c r="G27" s="437">
        <v>10</v>
      </c>
      <c r="H27" s="437" t="s">
        <v>426</v>
      </c>
      <c r="I27" s="437" t="s">
        <v>426</v>
      </c>
      <c r="J27" s="437" t="s">
        <v>426</v>
      </c>
      <c r="K27" s="107"/>
      <c r="L27" s="107"/>
      <c r="M27" s="107"/>
      <c r="N27" s="107"/>
      <c r="O27" s="107"/>
      <c r="P27" s="107"/>
      <c r="Q27" s="107"/>
      <c r="R27" s="107"/>
      <c r="S27" s="107"/>
    </row>
    <row r="28" spans="1:19" ht="12.75">
      <c r="A28" s="347">
        <v>45984</v>
      </c>
      <c r="B28" s="350">
        <v>1.5515300000000001</v>
      </c>
      <c r="C28" s="350">
        <v>9.9993499999999997</v>
      </c>
      <c r="D28" s="350">
        <v>2.8688660000000001</v>
      </c>
      <c r="E28" s="437" t="s">
        <v>426</v>
      </c>
      <c r="F28" s="437" t="s">
        <v>426</v>
      </c>
      <c r="G28" s="437" t="s">
        <v>426</v>
      </c>
      <c r="H28" s="437" t="s">
        <v>426</v>
      </c>
      <c r="I28" s="437" t="s">
        <v>426</v>
      </c>
      <c r="J28" s="437" t="s">
        <v>426</v>
      </c>
      <c r="K28" s="107"/>
      <c r="L28" s="107"/>
      <c r="M28" s="107"/>
      <c r="N28" s="107"/>
      <c r="O28" s="107"/>
      <c r="P28" s="107"/>
      <c r="Q28" s="107"/>
      <c r="R28" s="107"/>
      <c r="S28" s="107"/>
    </row>
    <row r="29" spans="1:19" ht="12.75">
      <c r="A29" s="347">
        <v>45985</v>
      </c>
      <c r="B29" s="350">
        <v>1.55054</v>
      </c>
      <c r="C29" s="350">
        <v>10</v>
      </c>
      <c r="D29" s="350">
        <v>3.3227799999999998</v>
      </c>
      <c r="E29" s="437">
        <v>10</v>
      </c>
      <c r="F29" s="437">
        <v>10</v>
      </c>
      <c r="G29" s="437">
        <v>10</v>
      </c>
      <c r="H29" s="437" t="s">
        <v>426</v>
      </c>
      <c r="I29" s="437" t="s">
        <v>426</v>
      </c>
      <c r="J29" s="437" t="s">
        <v>426</v>
      </c>
      <c r="K29" s="107"/>
      <c r="L29" s="107"/>
      <c r="M29" s="107"/>
      <c r="N29" s="107"/>
      <c r="O29" s="107"/>
      <c r="P29" s="107"/>
      <c r="Q29" s="107"/>
      <c r="R29" s="107"/>
      <c r="S29" s="107"/>
    </row>
    <row r="30" spans="1:19" ht="12.75">
      <c r="A30" s="347">
        <v>45986</v>
      </c>
      <c r="B30" s="350">
        <v>1.7992900000000001</v>
      </c>
      <c r="C30" s="350">
        <v>10</v>
      </c>
      <c r="D30" s="350">
        <v>3.5014120000000002</v>
      </c>
      <c r="E30" s="437">
        <v>10</v>
      </c>
      <c r="F30" s="437">
        <v>10</v>
      </c>
      <c r="G30" s="437">
        <v>10</v>
      </c>
      <c r="H30" s="437" t="s">
        <v>426</v>
      </c>
      <c r="I30" s="437" t="s">
        <v>426</v>
      </c>
      <c r="J30" s="437" t="s">
        <v>426</v>
      </c>
      <c r="K30" s="107"/>
      <c r="L30" s="107"/>
      <c r="M30" s="107"/>
      <c r="N30" s="107"/>
      <c r="O30" s="107"/>
      <c r="P30" s="107"/>
      <c r="Q30" s="107"/>
      <c r="R30" s="107"/>
      <c r="S30" s="107"/>
    </row>
    <row r="31" spans="1:19" ht="12.75">
      <c r="A31" s="347">
        <v>45987</v>
      </c>
      <c r="B31" s="350">
        <v>1.8803099999999999</v>
      </c>
      <c r="C31" s="350">
        <v>10</v>
      </c>
      <c r="D31" s="350">
        <v>3.4480209999999998</v>
      </c>
      <c r="E31" s="437">
        <v>8.33</v>
      </c>
      <c r="F31" s="437">
        <v>10</v>
      </c>
      <c r="G31" s="437">
        <v>9.9700000000000006</v>
      </c>
      <c r="H31" s="437">
        <v>9.9992099999999997</v>
      </c>
      <c r="I31" s="437">
        <v>9.9992099999999997</v>
      </c>
      <c r="J31" s="437">
        <v>9.9992099999999997</v>
      </c>
      <c r="K31" s="107"/>
      <c r="L31" s="107"/>
      <c r="M31" s="107"/>
      <c r="N31" s="107"/>
      <c r="O31" s="107"/>
      <c r="P31" s="107"/>
      <c r="Q31" s="107"/>
      <c r="R31" s="107"/>
      <c r="S31" s="107"/>
    </row>
    <row r="32" spans="1:19" ht="12.75">
      <c r="A32" s="347">
        <v>45988</v>
      </c>
      <c r="B32" s="350">
        <v>1.8008900000000001</v>
      </c>
      <c r="C32" s="350">
        <v>10</v>
      </c>
      <c r="D32" s="350">
        <v>3.6067309999999999</v>
      </c>
      <c r="E32" s="437">
        <v>10</v>
      </c>
      <c r="F32" s="437">
        <v>10</v>
      </c>
      <c r="G32" s="437">
        <v>10</v>
      </c>
      <c r="H32" s="437">
        <v>9.999270000000001</v>
      </c>
      <c r="I32" s="437">
        <v>9.999270000000001</v>
      </c>
      <c r="J32" s="437">
        <v>9.9992700000000028</v>
      </c>
      <c r="K32" s="107"/>
      <c r="L32" s="107"/>
      <c r="M32" s="107"/>
      <c r="N32" s="107"/>
      <c r="O32" s="107"/>
      <c r="P32" s="107"/>
      <c r="Q32" s="107"/>
      <c r="R32" s="107"/>
      <c r="S32" s="107"/>
    </row>
    <row r="33" spans="1:19" ht="12.75">
      <c r="A33" s="347">
        <v>45989</v>
      </c>
      <c r="B33" s="350">
        <v>1.9307099999999999</v>
      </c>
      <c r="C33" s="350">
        <v>10</v>
      </c>
      <c r="D33" s="350">
        <v>3.687986</v>
      </c>
      <c r="E33" s="437">
        <v>6.66</v>
      </c>
      <c r="F33" s="437">
        <v>10</v>
      </c>
      <c r="G33" s="437">
        <v>9.67</v>
      </c>
      <c r="H33" s="437" t="s">
        <v>426</v>
      </c>
      <c r="I33" s="437" t="s">
        <v>426</v>
      </c>
      <c r="J33" s="437" t="s">
        <v>426</v>
      </c>
      <c r="K33" s="107"/>
      <c r="L33" s="107"/>
      <c r="M33" s="107"/>
      <c r="N33" s="107"/>
      <c r="O33" s="107"/>
      <c r="P33" s="107"/>
      <c r="Q33" s="107"/>
      <c r="R33" s="107"/>
      <c r="S33" s="107"/>
    </row>
    <row r="34" spans="1:19" ht="12.75">
      <c r="A34" s="347">
        <v>45990</v>
      </c>
      <c r="B34" s="350">
        <v>2.0303800000000001</v>
      </c>
      <c r="C34" s="350">
        <v>10</v>
      </c>
      <c r="D34" s="350">
        <v>3.75691</v>
      </c>
      <c r="E34" s="437">
        <v>10</v>
      </c>
      <c r="F34" s="437">
        <v>10</v>
      </c>
      <c r="G34" s="437">
        <v>10</v>
      </c>
      <c r="H34" s="437">
        <v>9.9994500000000013</v>
      </c>
      <c r="I34" s="437">
        <v>10</v>
      </c>
      <c r="J34" s="437">
        <v>9.9999388888888898</v>
      </c>
      <c r="K34" s="107"/>
      <c r="L34" s="107"/>
      <c r="M34" s="107"/>
      <c r="N34" s="107"/>
      <c r="O34" s="107"/>
      <c r="P34" s="107"/>
      <c r="Q34" s="107"/>
      <c r="R34" s="107"/>
      <c r="S34" s="107"/>
    </row>
    <row r="35" spans="1:19" ht="12.75">
      <c r="A35" s="347">
        <v>45991</v>
      </c>
      <c r="B35" s="350">
        <v>1.3602799999999999</v>
      </c>
      <c r="C35" s="350">
        <v>4.2003700000000004</v>
      </c>
      <c r="D35" s="350">
        <v>2.6740590000000002</v>
      </c>
      <c r="E35" s="437" t="s">
        <v>426</v>
      </c>
      <c r="F35" s="437" t="s">
        <v>426</v>
      </c>
      <c r="G35" s="437" t="s">
        <v>426</v>
      </c>
      <c r="H35" s="437" t="s">
        <v>426</v>
      </c>
      <c r="I35" s="437" t="s">
        <v>426</v>
      </c>
      <c r="J35" s="437" t="s">
        <v>426</v>
      </c>
      <c r="K35" s="107"/>
      <c r="L35" s="107"/>
      <c r="M35" s="107"/>
      <c r="N35" s="107"/>
      <c r="O35" s="107"/>
      <c r="P35" s="107"/>
      <c r="Q35" s="107"/>
      <c r="R35" s="107"/>
      <c r="S35" s="107"/>
    </row>
    <row r="36" spans="1:19" s="148" customFormat="1" ht="14.25">
      <c r="A36" s="352"/>
      <c r="B36" s="353">
        <v>9.9360000000000004E-2</v>
      </c>
      <c r="C36" s="353">
        <v>10</v>
      </c>
      <c r="D36" s="353">
        <v>3.2171592749153608</v>
      </c>
      <c r="E36" s="353">
        <v>6.66</v>
      </c>
      <c r="F36" s="353">
        <v>10</v>
      </c>
      <c r="G36" s="353">
        <v>9.9864408089444243</v>
      </c>
      <c r="H36" s="354">
        <v>9.9991000000000003</v>
      </c>
      <c r="I36" s="354">
        <v>10</v>
      </c>
      <c r="J36" s="354">
        <v>9.9998061992759641</v>
      </c>
      <c r="K36" s="147"/>
      <c r="L36" s="147"/>
      <c r="M36" s="146"/>
      <c r="N36" s="146"/>
      <c r="O36" s="146"/>
      <c r="P36" s="146"/>
      <c r="Q36" s="146"/>
      <c r="R36" s="146"/>
      <c r="S36" s="146"/>
    </row>
    <row r="37" spans="1:19" ht="11.25" customHeight="1">
      <c r="A37" s="597" t="s">
        <v>713</v>
      </c>
      <c r="B37" s="598"/>
      <c r="C37" s="598"/>
      <c r="D37" s="598"/>
      <c r="E37" s="598"/>
      <c r="F37" s="598"/>
      <c r="G37" s="598"/>
      <c r="H37" s="598"/>
      <c r="I37" s="598"/>
      <c r="J37" s="598"/>
      <c r="L37" s="18"/>
    </row>
    <row r="38" spans="1:19" ht="24.75" customHeight="1">
      <c r="A38" s="599" t="s">
        <v>126</v>
      </c>
      <c r="B38" s="600"/>
      <c r="C38" s="600"/>
      <c r="D38" s="600"/>
      <c r="E38" s="600"/>
      <c r="F38" s="600"/>
      <c r="G38" s="600"/>
      <c r="H38" s="600"/>
      <c r="I38" s="600"/>
      <c r="J38" s="600"/>
    </row>
    <row r="39" spans="1:19" ht="11.25" customHeight="1">
      <c r="A39" s="599" t="s">
        <v>127</v>
      </c>
      <c r="B39" s="600"/>
      <c r="C39" s="600"/>
      <c r="D39" s="600"/>
      <c r="E39" s="600"/>
      <c r="F39" s="600"/>
      <c r="G39" s="600"/>
      <c r="H39" s="600"/>
      <c r="I39" s="600"/>
      <c r="J39" s="600"/>
    </row>
    <row r="40" spans="1:19">
      <c r="H40" s="107"/>
      <c r="I40" s="107"/>
      <c r="J40" s="107"/>
    </row>
    <row r="42" spans="1:19">
      <c r="B42" s="107"/>
      <c r="C42" s="107"/>
      <c r="D42" s="107"/>
      <c r="E42" s="107"/>
      <c r="F42" s="107"/>
      <c r="G42" s="107"/>
    </row>
    <row r="44" spans="1:19">
      <c r="B44" s="119"/>
      <c r="C44" s="119"/>
    </row>
    <row r="45" spans="1:19">
      <c r="C45" s="18"/>
      <c r="D45" s="18"/>
    </row>
    <row r="46" spans="1:19">
      <c r="C46" s="18"/>
      <c r="D46" s="18"/>
    </row>
  </sheetData>
  <mergeCells count="17">
    <mergeCell ref="A37:J37"/>
    <mergeCell ref="A38:J38"/>
    <mergeCell ref="A39:J39"/>
    <mergeCell ref="G3:G5"/>
    <mergeCell ref="H3:H5"/>
    <mergeCell ref="A1:J1"/>
    <mergeCell ref="F3:F5"/>
    <mergeCell ref="A3:A5"/>
    <mergeCell ref="B3:B5"/>
    <mergeCell ref="C3:C5"/>
    <mergeCell ref="D3:D5"/>
    <mergeCell ref="E3:E5"/>
    <mergeCell ref="H2:J2"/>
    <mergeCell ref="I3:I5"/>
    <mergeCell ref="J3:J5"/>
    <mergeCell ref="B2:D2"/>
    <mergeCell ref="E2:G2"/>
  </mergeCells>
  <pageMargins left="0.9055118110236221" right="0.70866141732283472" top="0.74803149606299213" bottom="0.74803149606299213" header="0.31496062992125984" footer="0.31496062992125984"/>
  <pageSetup paperSize="9" scale="73"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2">
    <tabColor rgb="FF7030A0"/>
  </sheetPr>
  <dimension ref="A1:Q46"/>
  <sheetViews>
    <sheetView view="pageBreakPreview" topLeftCell="A3" zoomScaleNormal="70" zoomScaleSheetLayoutView="100" workbookViewId="0">
      <selection activeCell="F25" sqref="F25"/>
    </sheetView>
  </sheetViews>
  <sheetFormatPr defaultColWidth="9.140625" defaultRowHeight="15"/>
  <cols>
    <col min="1" max="1" width="13" style="17" customWidth="1"/>
    <col min="2" max="2" width="8.85546875" style="17" customWidth="1"/>
    <col min="3" max="3" width="9" style="17" customWidth="1"/>
    <col min="4" max="4" width="10.5703125" style="17" customWidth="1"/>
    <col min="5" max="5" width="9.28515625" style="17" customWidth="1"/>
    <col min="6" max="6" width="9.140625" style="17" customWidth="1"/>
    <col min="7" max="7" width="11.140625" style="17" customWidth="1"/>
    <col min="8" max="8" width="10" style="17" customWidth="1"/>
    <col min="9" max="9" width="9.28515625" style="17" customWidth="1"/>
    <col min="10" max="10" width="9.5703125" style="17" customWidth="1"/>
    <col min="13" max="16384" width="9.140625" style="17"/>
  </cols>
  <sheetData>
    <row r="1" spans="1:17" ht="31.5" customHeight="1">
      <c r="A1" s="583" t="s">
        <v>1742</v>
      </c>
      <c r="B1" s="584"/>
      <c r="C1" s="584"/>
      <c r="D1" s="584"/>
      <c r="E1" s="584"/>
      <c r="F1" s="584"/>
      <c r="G1" s="584"/>
      <c r="H1" s="584"/>
      <c r="I1" s="584"/>
      <c r="J1" s="601"/>
    </row>
    <row r="2" spans="1:17" ht="25.5" customHeight="1">
      <c r="A2" s="379" t="s">
        <v>1350</v>
      </c>
      <c r="B2" s="594" t="s">
        <v>671</v>
      </c>
      <c r="C2" s="595"/>
      <c r="D2" s="596"/>
      <c r="E2" s="593" t="s">
        <v>672</v>
      </c>
      <c r="F2" s="593"/>
      <c r="G2" s="593"/>
      <c r="H2" s="593" t="s">
        <v>711</v>
      </c>
      <c r="I2" s="593"/>
      <c r="J2" s="593"/>
    </row>
    <row r="3" spans="1:17" ht="12.75" customHeight="1">
      <c r="A3" s="590" t="s">
        <v>113</v>
      </c>
      <c r="B3" s="590" t="s">
        <v>564</v>
      </c>
      <c r="C3" s="590" t="s">
        <v>563</v>
      </c>
      <c r="D3" s="590" t="s">
        <v>124</v>
      </c>
      <c r="E3" s="590" t="s">
        <v>564</v>
      </c>
      <c r="F3" s="590" t="s">
        <v>563</v>
      </c>
      <c r="G3" s="590" t="s">
        <v>125</v>
      </c>
      <c r="H3" s="593" t="s">
        <v>564</v>
      </c>
      <c r="I3" s="593" t="s">
        <v>563</v>
      </c>
      <c r="J3" s="593" t="s">
        <v>124</v>
      </c>
    </row>
    <row r="4" spans="1:17" ht="14.25" customHeight="1">
      <c r="A4" s="591"/>
      <c r="B4" s="591"/>
      <c r="C4" s="591"/>
      <c r="D4" s="591"/>
      <c r="E4" s="591"/>
      <c r="F4" s="591"/>
      <c r="G4" s="591"/>
      <c r="H4" s="593"/>
      <c r="I4" s="593"/>
      <c r="J4" s="593"/>
    </row>
    <row r="5" spans="1:17" ht="14.25" customHeight="1">
      <c r="A5" s="592"/>
      <c r="B5" s="592"/>
      <c r="C5" s="592"/>
      <c r="D5" s="592"/>
      <c r="E5" s="592"/>
      <c r="F5" s="592"/>
      <c r="G5" s="592"/>
      <c r="H5" s="590"/>
      <c r="I5" s="590"/>
      <c r="J5" s="590"/>
    </row>
    <row r="6" spans="1:17">
      <c r="A6" s="347">
        <v>45962</v>
      </c>
      <c r="B6" s="350">
        <v>1.2001999999999999</v>
      </c>
      <c r="C6" s="350">
        <v>6.0005899999999999</v>
      </c>
      <c r="D6" s="350">
        <v>2.5538159999999999</v>
      </c>
      <c r="E6" s="351">
        <v>3</v>
      </c>
      <c r="F6" s="351">
        <v>3</v>
      </c>
      <c r="G6" s="351">
        <v>3</v>
      </c>
      <c r="H6" s="351" t="s">
        <v>426</v>
      </c>
      <c r="I6" s="351" t="s">
        <v>426</v>
      </c>
      <c r="J6" s="351" t="s">
        <v>426</v>
      </c>
      <c r="M6" s="107"/>
      <c r="N6" s="107"/>
      <c r="O6" s="107"/>
      <c r="P6" s="107"/>
      <c r="Q6" s="107"/>
    </row>
    <row r="7" spans="1:17">
      <c r="A7" s="347">
        <v>45963</v>
      </c>
      <c r="B7" s="350">
        <v>0.93096000000000001</v>
      </c>
      <c r="C7" s="350">
        <v>7.5009800000000002</v>
      </c>
      <c r="D7" s="350">
        <v>2.891267</v>
      </c>
      <c r="E7" s="351">
        <v>3</v>
      </c>
      <c r="F7" s="351">
        <v>3</v>
      </c>
      <c r="G7" s="351">
        <v>3</v>
      </c>
      <c r="H7" s="351" t="s">
        <v>426</v>
      </c>
      <c r="I7" s="351" t="s">
        <v>426</v>
      </c>
      <c r="J7" s="351" t="s">
        <v>426</v>
      </c>
      <c r="M7" s="107"/>
      <c r="N7" s="107"/>
      <c r="O7" s="107"/>
      <c r="P7" s="107"/>
      <c r="Q7" s="107"/>
    </row>
    <row r="8" spans="1:17">
      <c r="A8" s="347">
        <v>45964</v>
      </c>
      <c r="B8" s="350">
        <v>1.4005399999999999</v>
      </c>
      <c r="C8" s="350">
        <v>10</v>
      </c>
      <c r="D8" s="350">
        <v>3.4674990000000001</v>
      </c>
      <c r="E8" s="351">
        <v>3</v>
      </c>
      <c r="F8" s="351">
        <v>3.15</v>
      </c>
      <c r="G8" s="351">
        <v>3.1</v>
      </c>
      <c r="H8" s="351" t="s">
        <v>426</v>
      </c>
      <c r="I8" s="351" t="s">
        <v>426</v>
      </c>
      <c r="J8" s="351" t="s">
        <v>426</v>
      </c>
      <c r="M8" s="107"/>
      <c r="N8" s="107"/>
      <c r="O8" s="107"/>
      <c r="P8" s="107"/>
      <c r="Q8" s="107"/>
    </row>
    <row r="9" spans="1:17">
      <c r="A9" s="347">
        <v>45965</v>
      </c>
      <c r="B9" s="350">
        <v>1.8487</v>
      </c>
      <c r="C9" s="350">
        <v>10</v>
      </c>
      <c r="D9" s="350">
        <v>3.5770360000000001</v>
      </c>
      <c r="E9" s="351" t="s">
        <v>426</v>
      </c>
      <c r="F9" s="351" t="s">
        <v>426</v>
      </c>
      <c r="G9" s="351" t="s">
        <v>426</v>
      </c>
      <c r="H9" s="351">
        <v>3.1</v>
      </c>
      <c r="I9" s="351">
        <v>3.1</v>
      </c>
      <c r="J9" s="351">
        <v>3.1</v>
      </c>
      <c r="M9" s="107"/>
      <c r="N9" s="107"/>
      <c r="O9" s="107"/>
      <c r="P9" s="107"/>
      <c r="Q9" s="107"/>
    </row>
    <row r="10" spans="1:17">
      <c r="A10" s="347">
        <v>45966</v>
      </c>
      <c r="B10" s="350">
        <v>1.6487799999999999</v>
      </c>
      <c r="C10" s="350">
        <v>10</v>
      </c>
      <c r="D10" s="350">
        <v>3.4182510000000002</v>
      </c>
      <c r="E10" s="351" t="s">
        <v>426</v>
      </c>
      <c r="F10" s="351" t="s">
        <v>426</v>
      </c>
      <c r="G10" s="351" t="s">
        <v>426</v>
      </c>
      <c r="H10" s="351">
        <v>3.05</v>
      </c>
      <c r="I10" s="351">
        <v>3.05</v>
      </c>
      <c r="J10" s="351">
        <v>3.0499999999999985</v>
      </c>
      <c r="M10" s="107"/>
      <c r="N10" s="107"/>
      <c r="O10" s="107"/>
      <c r="P10" s="107"/>
      <c r="Q10" s="107"/>
    </row>
    <row r="11" spans="1:17">
      <c r="A11" s="347">
        <v>45967</v>
      </c>
      <c r="B11" s="350">
        <v>1.64879</v>
      </c>
      <c r="C11" s="350">
        <v>10</v>
      </c>
      <c r="D11" s="350">
        <v>3.509439</v>
      </c>
      <c r="E11" s="351" t="s">
        <v>426</v>
      </c>
      <c r="F11" s="351" t="s">
        <v>426</v>
      </c>
      <c r="G11" s="351" t="s">
        <v>426</v>
      </c>
      <c r="H11" s="351">
        <v>3.1</v>
      </c>
      <c r="I11" s="351">
        <v>3.1</v>
      </c>
      <c r="J11" s="351">
        <v>3.1</v>
      </c>
      <c r="M11" s="107"/>
      <c r="N11" s="107"/>
      <c r="O11" s="107"/>
      <c r="P11" s="107"/>
      <c r="Q11" s="107"/>
    </row>
    <row r="12" spans="1:17">
      <c r="A12" s="347">
        <v>45968</v>
      </c>
      <c r="B12" s="350">
        <v>1.64882</v>
      </c>
      <c r="C12" s="350">
        <v>10</v>
      </c>
      <c r="D12" s="350">
        <v>3.2982089999999999</v>
      </c>
      <c r="E12" s="351" t="s">
        <v>426</v>
      </c>
      <c r="F12" s="351" t="s">
        <v>426</v>
      </c>
      <c r="G12" s="351" t="s">
        <v>426</v>
      </c>
      <c r="H12" s="351">
        <v>2.9</v>
      </c>
      <c r="I12" s="351">
        <v>2.9</v>
      </c>
      <c r="J12" s="351">
        <v>2.9000000000000021</v>
      </c>
      <c r="M12" s="107"/>
      <c r="N12" s="107"/>
      <c r="O12" s="107"/>
      <c r="P12" s="107"/>
      <c r="Q12" s="107"/>
    </row>
    <row r="13" spans="1:17">
      <c r="A13" s="347">
        <v>45969</v>
      </c>
      <c r="B13" s="350">
        <v>1.6487499999999999</v>
      </c>
      <c r="C13" s="350">
        <v>10</v>
      </c>
      <c r="D13" s="350">
        <v>3.2023459999999999</v>
      </c>
      <c r="E13" s="351" t="s">
        <v>426</v>
      </c>
      <c r="F13" s="351" t="s">
        <v>426</v>
      </c>
      <c r="G13" s="351" t="s">
        <v>426</v>
      </c>
      <c r="H13" s="351" t="s">
        <v>426</v>
      </c>
      <c r="I13" s="351" t="s">
        <v>426</v>
      </c>
      <c r="J13" s="351" t="s">
        <v>426</v>
      </c>
      <c r="M13" s="107"/>
      <c r="N13" s="107"/>
      <c r="O13" s="107"/>
      <c r="P13" s="107"/>
      <c r="Q13" s="107"/>
    </row>
    <row r="14" spans="1:17">
      <c r="A14" s="347">
        <v>45970</v>
      </c>
      <c r="B14" s="350">
        <v>0.69989000000000001</v>
      </c>
      <c r="C14" s="350">
        <v>6.0006899999999996</v>
      </c>
      <c r="D14" s="350">
        <v>2.3672330000000001</v>
      </c>
      <c r="E14" s="351" t="s">
        <v>426</v>
      </c>
      <c r="F14" s="351" t="s">
        <v>426</v>
      </c>
      <c r="G14" s="351" t="s">
        <v>426</v>
      </c>
      <c r="H14" s="351" t="s">
        <v>426</v>
      </c>
      <c r="I14" s="351" t="s">
        <v>426</v>
      </c>
      <c r="J14" s="351" t="s">
        <v>426</v>
      </c>
      <c r="M14" s="107"/>
      <c r="N14" s="107"/>
      <c r="O14" s="107"/>
      <c r="P14" s="107"/>
      <c r="Q14" s="107"/>
    </row>
    <row r="15" spans="1:17">
      <c r="A15" s="347">
        <v>45971</v>
      </c>
      <c r="B15" s="350">
        <v>1.4996700000000001</v>
      </c>
      <c r="C15" s="350">
        <v>10</v>
      </c>
      <c r="D15" s="350">
        <v>2.883969</v>
      </c>
      <c r="E15" s="351" t="s">
        <v>426</v>
      </c>
      <c r="F15" s="351" t="s">
        <v>426</v>
      </c>
      <c r="G15" s="351" t="s">
        <v>426</v>
      </c>
      <c r="H15" s="351" t="s">
        <v>426</v>
      </c>
      <c r="I15" s="351" t="s">
        <v>426</v>
      </c>
      <c r="J15" s="351" t="s">
        <v>426</v>
      </c>
      <c r="M15" s="107"/>
      <c r="N15" s="107"/>
      <c r="O15" s="107"/>
      <c r="P15" s="107"/>
      <c r="Q15" s="107"/>
    </row>
    <row r="16" spans="1:17">
      <c r="A16" s="347">
        <v>45972</v>
      </c>
      <c r="B16" s="350">
        <v>1.6995100000000001</v>
      </c>
      <c r="C16" s="350">
        <v>10</v>
      </c>
      <c r="D16" s="350">
        <v>3.1873999999999998</v>
      </c>
      <c r="E16" s="351" t="s">
        <v>426</v>
      </c>
      <c r="F16" s="351" t="s">
        <v>426</v>
      </c>
      <c r="G16" s="351" t="s">
        <v>426</v>
      </c>
      <c r="H16" s="351" t="s">
        <v>426</v>
      </c>
      <c r="I16" s="351" t="s">
        <v>426</v>
      </c>
      <c r="J16" s="351" t="s">
        <v>426</v>
      </c>
      <c r="M16" s="107"/>
      <c r="N16" s="107"/>
      <c r="O16" s="107"/>
      <c r="P16" s="107"/>
      <c r="Q16" s="107"/>
    </row>
    <row r="17" spans="1:17">
      <c r="A17" s="347">
        <v>45973</v>
      </c>
      <c r="B17" s="350">
        <v>1.7993399999999999</v>
      </c>
      <c r="C17" s="350">
        <v>10</v>
      </c>
      <c r="D17" s="350">
        <v>3.1675399999999998</v>
      </c>
      <c r="E17" s="351" t="s">
        <v>426</v>
      </c>
      <c r="F17" s="351" t="s">
        <v>426</v>
      </c>
      <c r="G17" s="351" t="s">
        <v>426</v>
      </c>
      <c r="H17" s="351" t="s">
        <v>426</v>
      </c>
      <c r="I17" s="351" t="s">
        <v>426</v>
      </c>
      <c r="J17" s="351" t="s">
        <v>426</v>
      </c>
      <c r="M17" s="107"/>
      <c r="N17" s="107"/>
      <c r="O17" s="107"/>
      <c r="P17" s="107"/>
      <c r="Q17" s="107"/>
    </row>
    <row r="18" spans="1:17">
      <c r="A18" s="347">
        <v>45974</v>
      </c>
      <c r="B18" s="350">
        <v>1.8006500000000001</v>
      </c>
      <c r="C18" s="350">
        <v>10</v>
      </c>
      <c r="D18" s="350">
        <v>3.0053239999999999</v>
      </c>
      <c r="E18" s="351" t="s">
        <v>426</v>
      </c>
      <c r="F18" s="351" t="s">
        <v>426</v>
      </c>
      <c r="G18" s="351" t="s">
        <v>426</v>
      </c>
      <c r="H18" s="351" t="s">
        <v>426</v>
      </c>
      <c r="I18" s="351" t="s">
        <v>426</v>
      </c>
      <c r="J18" s="351" t="s">
        <v>426</v>
      </c>
      <c r="M18" s="107"/>
      <c r="N18" s="107"/>
      <c r="O18" s="107"/>
      <c r="P18" s="107"/>
      <c r="Q18" s="107"/>
    </row>
    <row r="19" spans="1:17">
      <c r="A19" s="347">
        <v>45975</v>
      </c>
      <c r="B19" s="350">
        <v>1.80081</v>
      </c>
      <c r="C19" s="350">
        <v>10</v>
      </c>
      <c r="D19" s="350">
        <v>3.1676060000000001</v>
      </c>
      <c r="E19" s="351" t="s">
        <v>426</v>
      </c>
      <c r="F19" s="351" t="s">
        <v>426</v>
      </c>
      <c r="G19" s="351" t="s">
        <v>426</v>
      </c>
      <c r="H19" s="351" t="s">
        <v>426</v>
      </c>
      <c r="I19" s="351" t="s">
        <v>426</v>
      </c>
      <c r="J19" s="351" t="s">
        <v>426</v>
      </c>
      <c r="M19" s="107"/>
      <c r="N19" s="107"/>
      <c r="O19" s="107"/>
      <c r="P19" s="107"/>
      <c r="Q19" s="107"/>
    </row>
    <row r="20" spans="1:17">
      <c r="A20" s="347">
        <v>45976</v>
      </c>
      <c r="B20" s="350">
        <v>1.39941</v>
      </c>
      <c r="C20" s="350">
        <v>10</v>
      </c>
      <c r="D20" s="350">
        <v>3.267401</v>
      </c>
      <c r="E20" s="351" t="s">
        <v>426</v>
      </c>
      <c r="F20" s="351" t="s">
        <v>426</v>
      </c>
      <c r="G20" s="351" t="s">
        <v>426</v>
      </c>
      <c r="H20" s="351" t="s">
        <v>426</v>
      </c>
      <c r="I20" s="351" t="s">
        <v>426</v>
      </c>
      <c r="J20" s="351" t="s">
        <v>426</v>
      </c>
      <c r="M20" s="107"/>
      <c r="N20" s="107"/>
      <c r="O20" s="107"/>
      <c r="P20" s="107"/>
      <c r="Q20" s="107"/>
    </row>
    <row r="21" spans="1:17">
      <c r="A21" s="347">
        <v>45977</v>
      </c>
      <c r="B21" s="350">
        <v>0.69916999999999996</v>
      </c>
      <c r="C21" s="350">
        <v>5.0004400000000002</v>
      </c>
      <c r="D21" s="350">
        <v>2.5458460000000001</v>
      </c>
      <c r="E21" s="351" t="s">
        <v>426</v>
      </c>
      <c r="F21" s="351" t="s">
        <v>426</v>
      </c>
      <c r="G21" s="351" t="s">
        <v>426</v>
      </c>
      <c r="H21" s="351" t="s">
        <v>426</v>
      </c>
      <c r="I21" s="351" t="s">
        <v>426</v>
      </c>
      <c r="J21" s="351" t="s">
        <v>426</v>
      </c>
      <c r="M21" s="107"/>
      <c r="N21" s="107"/>
      <c r="O21" s="107"/>
      <c r="P21" s="107"/>
      <c r="Q21" s="107"/>
    </row>
    <row r="22" spans="1:17">
      <c r="A22" s="347">
        <v>45978</v>
      </c>
      <c r="B22" s="350">
        <v>0.99848999999999999</v>
      </c>
      <c r="C22" s="350">
        <v>10</v>
      </c>
      <c r="D22" s="350">
        <v>3.040969</v>
      </c>
      <c r="E22" s="351" t="s">
        <v>426</v>
      </c>
      <c r="F22" s="351" t="s">
        <v>426</v>
      </c>
      <c r="G22" s="351" t="s">
        <v>426</v>
      </c>
      <c r="H22" s="351">
        <v>2.85</v>
      </c>
      <c r="I22" s="351">
        <v>2.85</v>
      </c>
      <c r="J22" s="351">
        <v>2.8500000000000036</v>
      </c>
      <c r="M22" s="107"/>
      <c r="N22" s="107"/>
      <c r="O22" s="107"/>
      <c r="P22" s="107"/>
      <c r="Q22" s="107"/>
    </row>
    <row r="23" spans="1:17">
      <c r="A23" s="347">
        <v>45979</v>
      </c>
      <c r="B23" s="350">
        <v>1.3063100000000001</v>
      </c>
      <c r="C23" s="350">
        <v>10</v>
      </c>
      <c r="D23" s="350">
        <v>3.5400469999999999</v>
      </c>
      <c r="E23" s="351" t="s">
        <v>426</v>
      </c>
      <c r="F23" s="351" t="s">
        <v>426</v>
      </c>
      <c r="G23" s="351" t="s">
        <v>426</v>
      </c>
      <c r="H23" s="351">
        <v>2.95</v>
      </c>
      <c r="I23" s="351">
        <v>2.95</v>
      </c>
      <c r="J23" s="351">
        <v>2.9500000000000051</v>
      </c>
      <c r="M23" s="107"/>
      <c r="N23" s="107"/>
      <c r="O23" s="107"/>
      <c r="P23" s="107"/>
      <c r="Q23" s="107"/>
    </row>
    <row r="24" spans="1:17">
      <c r="A24" s="347">
        <v>45980</v>
      </c>
      <c r="B24" s="350">
        <v>1.5052000000000001</v>
      </c>
      <c r="C24" s="350">
        <v>10</v>
      </c>
      <c r="D24" s="350">
        <v>3.597251</v>
      </c>
      <c r="E24" s="351" t="s">
        <v>426</v>
      </c>
      <c r="F24" s="351" t="s">
        <v>426</v>
      </c>
      <c r="G24" s="351" t="s">
        <v>426</v>
      </c>
      <c r="H24" s="351">
        <v>2.9750000000000001</v>
      </c>
      <c r="I24" s="351">
        <v>2.9750000000000001</v>
      </c>
      <c r="J24" s="351">
        <v>2.9750000000000023</v>
      </c>
      <c r="M24" s="107"/>
      <c r="N24" s="107"/>
      <c r="O24" s="107"/>
      <c r="P24" s="107"/>
      <c r="Q24" s="107"/>
    </row>
    <row r="25" spans="1:17">
      <c r="A25" s="347">
        <v>45981</v>
      </c>
      <c r="B25" s="350">
        <v>1.5041500000000001</v>
      </c>
      <c r="C25" s="350">
        <v>10</v>
      </c>
      <c r="D25" s="350">
        <v>3.5112290000000002</v>
      </c>
      <c r="E25" s="351" t="s">
        <v>426</v>
      </c>
      <c r="F25" s="351" t="s">
        <v>426</v>
      </c>
      <c r="G25" s="351" t="s">
        <v>426</v>
      </c>
      <c r="H25" s="351">
        <v>2.95</v>
      </c>
      <c r="I25" s="351">
        <v>2.95</v>
      </c>
      <c r="J25" s="351">
        <v>2.9500000000000011</v>
      </c>
      <c r="M25" s="107"/>
      <c r="N25" s="107"/>
      <c r="O25" s="107"/>
      <c r="P25" s="107"/>
      <c r="Q25" s="107"/>
    </row>
    <row r="26" spans="1:17">
      <c r="A26" s="347">
        <v>45982</v>
      </c>
      <c r="B26" s="350">
        <v>1.60311</v>
      </c>
      <c r="C26" s="350">
        <v>10</v>
      </c>
      <c r="D26" s="350">
        <v>3.5965229999999999</v>
      </c>
      <c r="E26" s="351" t="s">
        <v>426</v>
      </c>
      <c r="F26" s="351" t="s">
        <v>426</v>
      </c>
      <c r="G26" s="351" t="s">
        <v>426</v>
      </c>
      <c r="H26" s="351">
        <v>3.0249999999999999</v>
      </c>
      <c r="I26" s="351">
        <v>3.0249999999999999</v>
      </c>
      <c r="J26" s="351">
        <v>3.0250000000000017</v>
      </c>
      <c r="M26" s="107"/>
      <c r="N26" s="107"/>
      <c r="O26" s="107"/>
      <c r="P26" s="107"/>
      <c r="Q26" s="107"/>
    </row>
    <row r="27" spans="1:17">
      <c r="A27" s="347">
        <v>45983</v>
      </c>
      <c r="B27" s="350">
        <v>1.4141300000000001</v>
      </c>
      <c r="C27" s="350">
        <v>10</v>
      </c>
      <c r="D27" s="350">
        <v>3.443238</v>
      </c>
      <c r="E27" s="351" t="s">
        <v>426</v>
      </c>
      <c r="F27" s="351" t="s">
        <v>426</v>
      </c>
      <c r="G27" s="351" t="s">
        <v>426</v>
      </c>
      <c r="H27" s="351">
        <v>2.95</v>
      </c>
      <c r="I27" s="351">
        <v>2.95</v>
      </c>
      <c r="J27" s="351">
        <v>2.9500000000000011</v>
      </c>
      <c r="M27" s="107"/>
      <c r="N27" s="107"/>
      <c r="O27" s="107"/>
      <c r="P27" s="107"/>
      <c r="Q27" s="107"/>
    </row>
    <row r="28" spans="1:17">
      <c r="A28" s="347">
        <v>45984</v>
      </c>
      <c r="B28" s="350">
        <v>0.69977</v>
      </c>
      <c r="C28" s="350">
        <v>5.0005100000000002</v>
      </c>
      <c r="D28" s="350">
        <v>2.2114850000000001</v>
      </c>
      <c r="E28" s="351" t="s">
        <v>426</v>
      </c>
      <c r="F28" s="351" t="s">
        <v>426</v>
      </c>
      <c r="G28" s="351" t="s">
        <v>426</v>
      </c>
      <c r="H28" s="351">
        <v>2.95</v>
      </c>
      <c r="I28" s="351">
        <v>2.95</v>
      </c>
      <c r="J28" s="351">
        <v>2.9500000000000011</v>
      </c>
      <c r="M28" s="107"/>
      <c r="N28" s="107"/>
      <c r="O28" s="107"/>
      <c r="P28" s="107"/>
      <c r="Q28" s="107"/>
    </row>
    <row r="29" spans="1:17">
      <c r="A29" s="347">
        <v>45985</v>
      </c>
      <c r="B29" s="350">
        <v>1.7512000000000001</v>
      </c>
      <c r="C29" s="350">
        <v>10</v>
      </c>
      <c r="D29" s="350">
        <v>3.6712750000000001</v>
      </c>
      <c r="E29" s="351" t="s">
        <v>426</v>
      </c>
      <c r="F29" s="351" t="s">
        <v>426</v>
      </c>
      <c r="G29" s="351" t="s">
        <v>426</v>
      </c>
      <c r="H29" s="351">
        <v>2.95</v>
      </c>
      <c r="I29" s="351">
        <v>2.95</v>
      </c>
      <c r="J29" s="351">
        <v>2.9500000000000011</v>
      </c>
      <c r="M29" s="107"/>
      <c r="N29" s="107"/>
      <c r="O29" s="107"/>
      <c r="P29" s="107"/>
      <c r="Q29" s="107"/>
    </row>
    <row r="30" spans="1:17">
      <c r="A30" s="347">
        <v>45986</v>
      </c>
      <c r="B30" s="350">
        <v>1.9501900000000001</v>
      </c>
      <c r="C30" s="350">
        <v>10</v>
      </c>
      <c r="D30" s="350">
        <v>3.9353850000000001</v>
      </c>
      <c r="E30" s="351" t="s">
        <v>426</v>
      </c>
      <c r="F30" s="351" t="s">
        <v>426</v>
      </c>
      <c r="G30" s="351" t="s">
        <v>426</v>
      </c>
      <c r="H30" s="351" t="s">
        <v>426</v>
      </c>
      <c r="I30" s="351" t="s">
        <v>426</v>
      </c>
      <c r="J30" s="351" t="s">
        <v>426</v>
      </c>
      <c r="M30" s="107"/>
      <c r="N30" s="107"/>
      <c r="O30" s="107"/>
      <c r="P30" s="107"/>
      <c r="Q30" s="107"/>
    </row>
    <row r="31" spans="1:17">
      <c r="A31" s="347">
        <v>45987</v>
      </c>
      <c r="B31" s="350">
        <v>2.3005800000000001</v>
      </c>
      <c r="C31" s="350">
        <v>10</v>
      </c>
      <c r="D31" s="350">
        <v>4.1226849999999997</v>
      </c>
      <c r="E31" s="351" t="s">
        <v>426</v>
      </c>
      <c r="F31" s="351" t="s">
        <v>426</v>
      </c>
      <c r="G31" s="351" t="s">
        <v>426</v>
      </c>
      <c r="H31" s="351" t="s">
        <v>426</v>
      </c>
      <c r="I31" s="351" t="s">
        <v>426</v>
      </c>
      <c r="J31" s="351" t="s">
        <v>426</v>
      </c>
      <c r="M31" s="107"/>
      <c r="N31" s="107"/>
      <c r="O31" s="107"/>
      <c r="P31" s="107"/>
      <c r="Q31" s="107"/>
    </row>
    <row r="32" spans="1:17">
      <c r="A32" s="347">
        <v>45988</v>
      </c>
      <c r="B32" s="350">
        <v>2.3001399999999999</v>
      </c>
      <c r="C32" s="350">
        <v>10</v>
      </c>
      <c r="D32" s="350">
        <v>3.9935260000000001</v>
      </c>
      <c r="E32" s="351" t="s">
        <v>426</v>
      </c>
      <c r="F32" s="351" t="s">
        <v>426</v>
      </c>
      <c r="G32" s="351" t="s">
        <v>426</v>
      </c>
      <c r="H32" s="351" t="s">
        <v>426</v>
      </c>
      <c r="I32" s="351" t="s">
        <v>426</v>
      </c>
      <c r="J32" s="351" t="s">
        <v>426</v>
      </c>
      <c r="M32" s="107"/>
      <c r="N32" s="107"/>
      <c r="O32" s="107"/>
      <c r="P32" s="107"/>
      <c r="Q32" s="107"/>
    </row>
    <row r="33" spans="1:17">
      <c r="A33" s="347">
        <v>45989</v>
      </c>
      <c r="B33" s="350">
        <v>2.29942</v>
      </c>
      <c r="C33" s="350">
        <v>10</v>
      </c>
      <c r="D33" s="350">
        <v>3.8413050000000002</v>
      </c>
      <c r="E33" s="351" t="s">
        <v>426</v>
      </c>
      <c r="F33" s="351" t="s">
        <v>426</v>
      </c>
      <c r="G33" s="351" t="s">
        <v>426</v>
      </c>
      <c r="H33" s="351" t="s">
        <v>426</v>
      </c>
      <c r="I33" s="351" t="s">
        <v>426</v>
      </c>
      <c r="J33" s="351" t="s">
        <v>426</v>
      </c>
      <c r="M33" s="107"/>
      <c r="N33" s="107"/>
      <c r="O33" s="107"/>
      <c r="P33" s="107"/>
      <c r="Q33" s="107"/>
    </row>
    <row r="34" spans="1:17">
      <c r="A34" s="347">
        <v>45990</v>
      </c>
      <c r="B34" s="350">
        <v>1.55172</v>
      </c>
      <c r="C34" s="350">
        <v>10</v>
      </c>
      <c r="D34" s="350">
        <v>3.4850020000000002</v>
      </c>
      <c r="E34" s="351" t="s">
        <v>426</v>
      </c>
      <c r="F34" s="351" t="s">
        <v>426</v>
      </c>
      <c r="G34" s="351" t="s">
        <v>426</v>
      </c>
      <c r="H34" s="351" t="s">
        <v>426</v>
      </c>
      <c r="I34" s="351" t="s">
        <v>426</v>
      </c>
      <c r="J34" s="351" t="s">
        <v>426</v>
      </c>
      <c r="M34" s="107"/>
      <c r="N34" s="107"/>
      <c r="O34" s="107"/>
      <c r="P34" s="107"/>
      <c r="Q34" s="107"/>
    </row>
    <row r="35" spans="1:17">
      <c r="A35" s="347">
        <v>45991</v>
      </c>
      <c r="B35" s="350">
        <v>1.7901199999999999</v>
      </c>
      <c r="C35" s="350">
        <v>6.5001899999999999</v>
      </c>
      <c r="D35" s="350">
        <v>3.5713789999999999</v>
      </c>
      <c r="E35" s="351" t="s">
        <v>426</v>
      </c>
      <c r="F35" s="351" t="s">
        <v>426</v>
      </c>
      <c r="G35" s="351" t="s">
        <v>426</v>
      </c>
      <c r="H35" s="351" t="s">
        <v>426</v>
      </c>
      <c r="I35" s="351" t="s">
        <v>426</v>
      </c>
      <c r="J35" s="351" t="s">
        <v>426</v>
      </c>
      <c r="M35" s="107"/>
      <c r="N35" s="107"/>
      <c r="O35" s="107"/>
      <c r="P35" s="107"/>
      <c r="Q35" s="107"/>
    </row>
    <row r="36" spans="1:17" s="148" customFormat="1" ht="12.75">
      <c r="A36" s="347"/>
      <c r="B36" s="353">
        <v>0.69916999999999996</v>
      </c>
      <c r="C36" s="353">
        <v>10</v>
      </c>
      <c r="D36" s="353">
        <v>3.2882272071948853</v>
      </c>
      <c r="E36" s="353">
        <v>3</v>
      </c>
      <c r="F36" s="353">
        <v>3.15</v>
      </c>
      <c r="G36" s="353">
        <v>3.0185185185185186</v>
      </c>
      <c r="H36" s="353">
        <v>2.85</v>
      </c>
      <c r="I36" s="353">
        <v>3.1</v>
      </c>
      <c r="J36" s="353">
        <v>2.9823966942148772</v>
      </c>
      <c r="M36" s="146"/>
      <c r="N36" s="146"/>
      <c r="O36" s="146"/>
      <c r="P36" s="146"/>
      <c r="Q36" s="146"/>
    </row>
    <row r="37" spans="1:17" ht="11.25" customHeight="1">
      <c r="A37" s="597" t="s">
        <v>713</v>
      </c>
      <c r="B37" s="598"/>
      <c r="C37" s="598"/>
      <c r="D37" s="598"/>
      <c r="E37" s="598"/>
      <c r="F37" s="598"/>
      <c r="G37" s="598"/>
      <c r="H37" s="598"/>
      <c r="I37" s="598"/>
      <c r="J37" s="598"/>
    </row>
    <row r="38" spans="1:17" ht="11.25" customHeight="1">
      <c r="A38" s="597" t="s">
        <v>126</v>
      </c>
      <c r="B38" s="598"/>
      <c r="C38" s="598"/>
      <c r="D38" s="598"/>
      <c r="E38" s="598"/>
      <c r="F38" s="598"/>
      <c r="G38" s="598"/>
      <c r="H38" s="598"/>
      <c r="I38" s="598"/>
      <c r="J38" s="598"/>
    </row>
    <row r="39" spans="1:17" ht="11.25" customHeight="1">
      <c r="A39" s="597" t="s">
        <v>127</v>
      </c>
      <c r="B39" s="598"/>
      <c r="C39" s="598"/>
      <c r="D39" s="598"/>
      <c r="E39" s="598"/>
      <c r="F39" s="598"/>
      <c r="G39" s="598"/>
      <c r="H39" s="598"/>
      <c r="I39" s="598"/>
      <c r="J39" s="598"/>
    </row>
    <row r="40" spans="1:17">
      <c r="H40" s="107"/>
      <c r="I40" s="107"/>
      <c r="J40" s="107"/>
    </row>
    <row r="42" spans="1:17">
      <c r="B42" s="107"/>
      <c r="C42" s="107"/>
      <c r="D42" s="107"/>
      <c r="E42" s="107"/>
      <c r="F42" s="107"/>
      <c r="G42" s="107"/>
    </row>
    <row r="44" spans="1:17">
      <c r="B44" s="119"/>
      <c r="C44" s="119"/>
    </row>
    <row r="45" spans="1:17">
      <c r="C45" s="18"/>
      <c r="D45" s="18"/>
    </row>
    <row r="46" spans="1:17">
      <c r="C46" s="18"/>
      <c r="D46" s="18"/>
    </row>
  </sheetData>
  <mergeCells count="17">
    <mergeCell ref="A1:J1"/>
    <mergeCell ref="B2:D2"/>
    <mergeCell ref="E2:G2"/>
    <mergeCell ref="H2:J2"/>
    <mergeCell ref="A37:J37"/>
    <mergeCell ref="A38:J38"/>
    <mergeCell ref="A39:J39"/>
    <mergeCell ref="G3:G5"/>
    <mergeCell ref="H3:H5"/>
    <mergeCell ref="I3:I5"/>
    <mergeCell ref="J3:J5"/>
    <mergeCell ref="A3:A5"/>
    <mergeCell ref="B3:B5"/>
    <mergeCell ref="C3:C5"/>
    <mergeCell ref="D3:D5"/>
    <mergeCell ref="E3:E5"/>
    <mergeCell ref="F3:F5"/>
  </mergeCells>
  <pageMargins left="0.9055118110236221" right="0.70866141732283472" top="0.74803149606299213" bottom="0.74803149606299213" header="0.31496062992125984" footer="0.31496062992125984"/>
  <pageSetup paperSize="9" scale="73"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4">
    <tabColor rgb="FF92D050"/>
  </sheetPr>
  <dimension ref="A1:AB46"/>
  <sheetViews>
    <sheetView view="pageBreakPreview" zoomScaleSheetLayoutView="100" workbookViewId="0">
      <selection activeCell="J15" sqref="J15"/>
    </sheetView>
  </sheetViews>
  <sheetFormatPr defaultColWidth="9.140625" defaultRowHeight="15"/>
  <cols>
    <col min="1" max="1" width="13" style="17" customWidth="1"/>
    <col min="2" max="2" width="9" style="17" customWidth="1"/>
    <col min="3" max="3" width="9.28515625" style="17" customWidth="1"/>
    <col min="4" max="4" width="9.42578125" style="17" customWidth="1"/>
    <col min="5" max="5" width="8.28515625" style="17" customWidth="1"/>
    <col min="6" max="6" width="8.5703125" style="17" customWidth="1"/>
    <col min="7" max="7" width="9.7109375" style="17" customWidth="1"/>
    <col min="8" max="8" width="8.5703125" style="17" customWidth="1"/>
    <col min="9" max="9" width="8.7109375" style="17" customWidth="1"/>
    <col min="10" max="10" width="8.5703125" style="17" customWidth="1"/>
    <col min="11" max="11" width="9" style="17" customWidth="1"/>
    <col min="12" max="13" width="9.140625" style="17" customWidth="1"/>
    <col min="19" max="16384" width="9.140625" style="17"/>
  </cols>
  <sheetData>
    <row r="1" spans="1:28">
      <c r="A1" s="14"/>
      <c r="B1" s="610"/>
      <c r="C1" s="610"/>
      <c r="D1" s="610"/>
      <c r="E1" s="610"/>
      <c r="F1" s="610"/>
      <c r="G1" s="610"/>
      <c r="H1" s="14"/>
      <c r="I1" s="14"/>
      <c r="J1" s="14"/>
      <c r="K1" s="14"/>
      <c r="L1" s="106"/>
      <c r="M1" s="106"/>
      <c r="S1" s="17" t="s">
        <v>577</v>
      </c>
    </row>
    <row r="2" spans="1:28">
      <c r="A2" s="608" t="s">
        <v>800</v>
      </c>
      <c r="B2" s="609"/>
      <c r="C2" s="609"/>
      <c r="D2" s="609"/>
      <c r="E2" s="609"/>
      <c r="F2" s="609"/>
      <c r="G2" s="609"/>
      <c r="H2" s="609"/>
      <c r="I2" s="609"/>
      <c r="J2" s="609"/>
      <c r="K2" s="609"/>
      <c r="L2" s="609"/>
      <c r="M2" s="609"/>
    </row>
    <row r="3" spans="1:28" ht="25.5" customHeight="1">
      <c r="A3" s="198" t="s">
        <v>121</v>
      </c>
      <c r="B3" s="604" t="s">
        <v>622</v>
      </c>
      <c r="C3" s="604"/>
      <c r="D3" s="604"/>
      <c r="E3" s="604" t="s">
        <v>623</v>
      </c>
      <c r="F3" s="604"/>
      <c r="G3" s="604"/>
      <c r="H3" s="604" t="s">
        <v>714</v>
      </c>
      <c r="I3" s="604"/>
      <c r="J3" s="604"/>
      <c r="K3" s="611" t="s">
        <v>758</v>
      </c>
      <c r="L3" s="612"/>
      <c r="M3" s="613"/>
    </row>
    <row r="4" spans="1:28" ht="12.75" customHeight="1">
      <c r="A4" s="606" t="s">
        <v>113</v>
      </c>
      <c r="B4" s="604" t="s">
        <v>564</v>
      </c>
      <c r="C4" s="604" t="s">
        <v>563</v>
      </c>
      <c r="D4" s="604" t="s">
        <v>124</v>
      </c>
      <c r="E4" s="604" t="s">
        <v>564</v>
      </c>
      <c r="F4" s="604" t="s">
        <v>563</v>
      </c>
      <c r="G4" s="604" t="s">
        <v>125</v>
      </c>
      <c r="H4" s="604" t="s">
        <v>564</v>
      </c>
      <c r="I4" s="604" t="s">
        <v>563</v>
      </c>
      <c r="J4" s="604" t="s">
        <v>125</v>
      </c>
      <c r="K4" s="611" t="s">
        <v>357</v>
      </c>
      <c r="L4" s="612"/>
      <c r="M4" s="613"/>
      <c r="S4" s="162"/>
    </row>
    <row r="5" spans="1:28" ht="14.25" customHeight="1">
      <c r="A5" s="606"/>
      <c r="B5" s="604"/>
      <c r="C5" s="604"/>
      <c r="D5" s="604"/>
      <c r="E5" s="604"/>
      <c r="F5" s="604"/>
      <c r="G5" s="604"/>
      <c r="H5" s="604"/>
      <c r="I5" s="604"/>
      <c r="J5" s="604"/>
      <c r="K5" s="605" t="s">
        <v>561</v>
      </c>
      <c r="L5" s="605" t="s">
        <v>562</v>
      </c>
      <c r="M5" s="605" t="s">
        <v>757</v>
      </c>
    </row>
    <row r="6" spans="1:28" ht="14.25" customHeight="1">
      <c r="A6" s="607"/>
      <c r="B6" s="605"/>
      <c r="C6" s="605"/>
      <c r="D6" s="605"/>
      <c r="E6" s="605"/>
      <c r="F6" s="605"/>
      <c r="G6" s="605"/>
      <c r="H6" s="605"/>
      <c r="I6" s="605"/>
      <c r="J6" s="605"/>
      <c r="K6" s="614"/>
      <c r="L6" s="614"/>
      <c r="M6" s="614"/>
    </row>
    <row r="7" spans="1:28">
      <c r="A7" s="157">
        <v>45017</v>
      </c>
      <c r="B7" s="170">
        <v>1.9160200000000001</v>
      </c>
      <c r="C7" s="170">
        <v>5.4999200000000004</v>
      </c>
      <c r="D7" s="170">
        <v>3.0313430000000001</v>
      </c>
      <c r="E7" s="171" t="s">
        <v>426</v>
      </c>
      <c r="F7" s="171" t="s">
        <v>426</v>
      </c>
      <c r="G7" s="171" t="s">
        <v>426</v>
      </c>
      <c r="H7" s="171" t="s">
        <v>426</v>
      </c>
      <c r="I7" s="171" t="s">
        <v>426</v>
      </c>
      <c r="J7" s="171" t="s">
        <v>426</v>
      </c>
      <c r="K7" s="172">
        <v>2.2246000000000001</v>
      </c>
      <c r="L7" s="172">
        <v>10.999000000000001</v>
      </c>
      <c r="M7" s="172">
        <v>4.3784243589743586</v>
      </c>
      <c r="S7" s="18"/>
      <c r="T7" s="107"/>
      <c r="U7" s="107"/>
      <c r="V7" s="107"/>
      <c r="W7" s="107"/>
      <c r="X7" s="107"/>
      <c r="Y7" s="107"/>
      <c r="Z7" s="107"/>
      <c r="AA7" s="107"/>
      <c r="AB7" s="107"/>
    </row>
    <row r="8" spans="1:28">
      <c r="A8" s="157">
        <v>45018</v>
      </c>
      <c r="B8" s="170">
        <v>1.4495899999999999</v>
      </c>
      <c r="C8" s="170">
        <v>6.2507400000000004</v>
      </c>
      <c r="D8" s="170">
        <v>3.3534619999999999</v>
      </c>
      <c r="E8" s="171" t="s">
        <v>426</v>
      </c>
      <c r="F8" s="171" t="s">
        <v>426</v>
      </c>
      <c r="G8" s="171" t="s">
        <v>426</v>
      </c>
      <c r="H8" s="171" t="s">
        <v>426</v>
      </c>
      <c r="I8" s="171" t="s">
        <v>426</v>
      </c>
      <c r="J8" s="171" t="s">
        <v>426</v>
      </c>
      <c r="K8" s="172">
        <v>2.0093000000000001</v>
      </c>
      <c r="L8" s="172">
        <v>6.2507000000000001</v>
      </c>
      <c r="M8" s="172">
        <v>3.7857567307692297</v>
      </c>
      <c r="S8" s="18"/>
      <c r="T8" s="107"/>
      <c r="U8" s="107"/>
      <c r="V8" s="107"/>
      <c r="W8" s="107"/>
      <c r="X8" s="107"/>
      <c r="Y8" s="107"/>
      <c r="Z8" s="107"/>
      <c r="AA8" s="107"/>
      <c r="AB8" s="107"/>
    </row>
    <row r="9" spans="1:28">
      <c r="A9" s="157">
        <v>45019</v>
      </c>
      <c r="B9" s="170">
        <v>2.3599100000000002</v>
      </c>
      <c r="C9" s="170">
        <v>7.3592700000000004</v>
      </c>
      <c r="D9" s="170">
        <v>4.0115069999999999</v>
      </c>
      <c r="E9" s="171" t="s">
        <v>426</v>
      </c>
      <c r="F9" s="171" t="s">
        <v>426</v>
      </c>
      <c r="G9" s="171" t="s">
        <v>426</v>
      </c>
      <c r="H9" s="171" t="s">
        <v>426</v>
      </c>
      <c r="I9" s="171" t="s">
        <v>426</v>
      </c>
      <c r="J9" s="171" t="s">
        <v>426</v>
      </c>
      <c r="K9" s="172">
        <v>2.4502000000000002</v>
      </c>
      <c r="L9" s="172">
        <v>7.3592999999999993</v>
      </c>
      <c r="M9" s="172">
        <v>4.4533270032051302</v>
      </c>
      <c r="S9" s="18"/>
      <c r="T9" s="107"/>
      <c r="U9" s="107"/>
      <c r="V9" s="107"/>
      <c r="W9" s="107"/>
      <c r="X9" s="107"/>
      <c r="Y9" s="107"/>
      <c r="Z9" s="107"/>
      <c r="AA9" s="107"/>
      <c r="AB9" s="107"/>
    </row>
    <row r="10" spans="1:28">
      <c r="A10" s="157">
        <v>45020</v>
      </c>
      <c r="B10" s="170">
        <v>2.3995199999999999</v>
      </c>
      <c r="C10" s="170">
        <v>9.4630399999999995</v>
      </c>
      <c r="D10" s="170">
        <v>4.3727669999999996</v>
      </c>
      <c r="E10" s="171" t="s">
        <v>426</v>
      </c>
      <c r="F10" s="171" t="s">
        <v>426</v>
      </c>
      <c r="G10" s="171" t="s">
        <v>426</v>
      </c>
      <c r="H10" s="171" t="s">
        <v>426</v>
      </c>
      <c r="I10" s="171" t="s">
        <v>426</v>
      </c>
      <c r="J10" s="171" t="s">
        <v>426</v>
      </c>
      <c r="K10" s="172">
        <v>2.7016000000000004</v>
      </c>
      <c r="L10" s="172">
        <v>9.4629999999999992</v>
      </c>
      <c r="M10" s="172">
        <v>4.637889182692307</v>
      </c>
      <c r="S10" s="18"/>
      <c r="T10" s="107"/>
      <c r="U10" s="107"/>
      <c r="V10" s="107"/>
      <c r="W10" s="107"/>
      <c r="X10" s="107"/>
      <c r="Y10" s="107"/>
      <c r="Z10" s="107"/>
      <c r="AA10" s="107"/>
      <c r="AB10" s="107"/>
    </row>
    <row r="11" spans="1:28">
      <c r="A11" s="157">
        <v>45021</v>
      </c>
      <c r="B11" s="170">
        <v>2.3628200000000001</v>
      </c>
      <c r="C11" s="170">
        <v>10</v>
      </c>
      <c r="D11" s="170">
        <v>4.4817070000000001</v>
      </c>
      <c r="E11" s="171" t="s">
        <v>426</v>
      </c>
      <c r="F11" s="171" t="s">
        <v>426</v>
      </c>
      <c r="G11" s="171" t="s">
        <v>426</v>
      </c>
      <c r="H11" s="171" t="s">
        <v>426</v>
      </c>
      <c r="I11" s="171" t="s">
        <v>426</v>
      </c>
      <c r="J11" s="171" t="s">
        <v>426</v>
      </c>
      <c r="K11" s="172">
        <v>2.6295999999999999</v>
      </c>
      <c r="L11" s="172">
        <v>10</v>
      </c>
      <c r="M11" s="172">
        <v>4.8109715544871792</v>
      </c>
      <c r="S11" s="18"/>
      <c r="T11" s="107"/>
      <c r="U11" s="107"/>
      <c r="V11" s="107"/>
      <c r="W11" s="107"/>
      <c r="X11" s="107"/>
      <c r="Y11" s="107"/>
      <c r="Z11" s="107"/>
      <c r="AA11" s="107"/>
      <c r="AB11" s="107"/>
    </row>
    <row r="12" spans="1:28">
      <c r="A12" s="157">
        <v>45022</v>
      </c>
      <c r="B12" s="170">
        <v>1.7408399999999999</v>
      </c>
      <c r="C12" s="170">
        <v>10</v>
      </c>
      <c r="D12" s="170">
        <v>5.1219349999999997</v>
      </c>
      <c r="E12" s="171" t="s">
        <v>426</v>
      </c>
      <c r="F12" s="171" t="s">
        <v>426</v>
      </c>
      <c r="G12" s="171" t="s">
        <v>426</v>
      </c>
      <c r="H12" s="171" t="s">
        <v>426</v>
      </c>
      <c r="I12" s="171" t="s">
        <v>426</v>
      </c>
      <c r="J12" s="171" t="s">
        <v>426</v>
      </c>
      <c r="K12" s="172">
        <v>2.7075</v>
      </c>
      <c r="L12" s="172">
        <v>10</v>
      </c>
      <c r="M12" s="172">
        <v>5.4816595352564113</v>
      </c>
      <c r="S12" s="18"/>
      <c r="T12" s="107"/>
      <c r="U12" s="107"/>
      <c r="V12" s="107"/>
      <c r="W12" s="107"/>
      <c r="X12" s="107"/>
      <c r="Y12" s="107"/>
      <c r="Z12" s="107"/>
      <c r="AA12" s="107"/>
      <c r="AB12" s="107"/>
    </row>
    <row r="13" spans="1:28">
      <c r="A13" s="157">
        <v>45023</v>
      </c>
      <c r="B13" s="170">
        <v>2.7008800000000002</v>
      </c>
      <c r="C13" s="170">
        <v>10</v>
      </c>
      <c r="D13" s="170">
        <v>5.7221609999999998</v>
      </c>
      <c r="E13" s="171" t="s">
        <v>426</v>
      </c>
      <c r="F13" s="171" t="s">
        <v>426</v>
      </c>
      <c r="G13" s="171" t="s">
        <v>426</v>
      </c>
      <c r="H13" s="171" t="s">
        <v>426</v>
      </c>
      <c r="I13" s="171" t="s">
        <v>426</v>
      </c>
      <c r="J13" s="171" t="s">
        <v>426</v>
      </c>
      <c r="K13" s="172">
        <v>2.4986000000000002</v>
      </c>
      <c r="L13" s="172">
        <v>10</v>
      </c>
      <c r="M13" s="172">
        <v>5.6197766025641025</v>
      </c>
      <c r="S13" s="18"/>
      <c r="T13" s="107"/>
      <c r="U13" s="107"/>
      <c r="V13" s="107"/>
      <c r="W13" s="107"/>
      <c r="X13" s="107"/>
      <c r="Y13" s="107"/>
      <c r="Z13" s="107"/>
      <c r="AA13" s="107"/>
      <c r="AB13" s="107"/>
    </row>
    <row r="14" spans="1:28">
      <c r="A14" s="157">
        <v>45024</v>
      </c>
      <c r="B14" s="170">
        <v>2.4003899999999998</v>
      </c>
      <c r="C14" s="170">
        <v>10</v>
      </c>
      <c r="D14" s="170">
        <v>6.1082879999999999</v>
      </c>
      <c r="E14" s="171" t="s">
        <v>426</v>
      </c>
      <c r="F14" s="171" t="s">
        <v>426</v>
      </c>
      <c r="G14" s="171" t="s">
        <v>426</v>
      </c>
      <c r="H14" s="171" t="s">
        <v>426</v>
      </c>
      <c r="I14" s="171" t="s">
        <v>426</v>
      </c>
      <c r="J14" s="171" t="s">
        <v>426</v>
      </c>
      <c r="K14" s="172">
        <v>2.62</v>
      </c>
      <c r="L14" s="172">
        <v>10</v>
      </c>
      <c r="M14" s="172">
        <v>6.2386862179487172</v>
      </c>
      <c r="S14" s="18"/>
      <c r="T14" s="107"/>
      <c r="U14" s="107"/>
      <c r="V14" s="107"/>
      <c r="W14" s="107"/>
      <c r="X14" s="107"/>
      <c r="Y14" s="107"/>
      <c r="Z14" s="107"/>
      <c r="AA14" s="107"/>
      <c r="AB14" s="107"/>
    </row>
    <row r="15" spans="1:28">
      <c r="A15" s="157">
        <v>45025</v>
      </c>
      <c r="B15" s="170">
        <v>0.19961999999999999</v>
      </c>
      <c r="C15" s="170">
        <v>10</v>
      </c>
      <c r="D15" s="170">
        <v>5.0368959999999996</v>
      </c>
      <c r="E15" s="171" t="s">
        <v>426</v>
      </c>
      <c r="F15" s="171" t="s">
        <v>426</v>
      </c>
      <c r="G15" s="171" t="s">
        <v>426</v>
      </c>
      <c r="H15" s="171" t="s">
        <v>426</v>
      </c>
      <c r="I15" s="171" t="s">
        <v>426</v>
      </c>
      <c r="J15" s="171" t="s">
        <v>426</v>
      </c>
      <c r="K15" s="172">
        <v>2.3294999999999999</v>
      </c>
      <c r="L15" s="172">
        <v>10</v>
      </c>
      <c r="M15" s="172">
        <v>5.7407322115384627</v>
      </c>
      <c r="S15" s="18"/>
      <c r="T15" s="107"/>
      <c r="U15" s="107"/>
      <c r="V15" s="107"/>
      <c r="W15" s="107"/>
      <c r="X15" s="107"/>
      <c r="Y15" s="107"/>
      <c r="Z15" s="107"/>
      <c r="AA15" s="107"/>
      <c r="AB15" s="107"/>
    </row>
    <row r="16" spans="1:28">
      <c r="A16" s="157">
        <v>45026</v>
      </c>
      <c r="B16" s="170">
        <v>2.70031</v>
      </c>
      <c r="C16" s="170">
        <v>10</v>
      </c>
      <c r="D16" s="170">
        <v>5.9917299999999996</v>
      </c>
      <c r="E16" s="171" t="s">
        <v>426</v>
      </c>
      <c r="F16" s="171" t="s">
        <v>426</v>
      </c>
      <c r="G16" s="171" t="s">
        <v>426</v>
      </c>
      <c r="H16" s="171" t="s">
        <v>426</v>
      </c>
      <c r="I16" s="171" t="s">
        <v>426</v>
      </c>
      <c r="J16" s="171" t="s">
        <v>426</v>
      </c>
      <c r="K16" s="172">
        <v>2.8694999999999999</v>
      </c>
      <c r="L16" s="172">
        <v>10</v>
      </c>
      <c r="M16" s="172">
        <v>6.9911121794871782</v>
      </c>
      <c r="S16" s="18"/>
      <c r="T16" s="107"/>
      <c r="U16" s="107"/>
      <c r="V16" s="107"/>
      <c r="W16" s="107"/>
      <c r="X16" s="107"/>
      <c r="Y16" s="107"/>
      <c r="Z16" s="107"/>
      <c r="AA16" s="107"/>
      <c r="AB16" s="107"/>
    </row>
    <row r="17" spans="1:28">
      <c r="A17" s="157">
        <v>45027</v>
      </c>
      <c r="B17" s="170">
        <v>3.1891699999999998</v>
      </c>
      <c r="C17" s="170">
        <v>10</v>
      </c>
      <c r="D17" s="170">
        <v>7.6421200000000002</v>
      </c>
      <c r="E17" s="171" t="s">
        <v>426</v>
      </c>
      <c r="F17" s="171" t="s">
        <v>426</v>
      </c>
      <c r="G17" s="171" t="s">
        <v>426</v>
      </c>
      <c r="H17" s="171" t="s">
        <v>426</v>
      </c>
      <c r="I17" s="171" t="s">
        <v>426</v>
      </c>
      <c r="J17" s="171" t="s">
        <v>426</v>
      </c>
      <c r="K17" s="172">
        <v>3.0493000000000001</v>
      </c>
      <c r="L17" s="172">
        <v>10</v>
      </c>
      <c r="M17" s="172">
        <v>7.6293344551282027</v>
      </c>
      <c r="S17" s="18"/>
      <c r="T17" s="107"/>
      <c r="U17" s="107"/>
      <c r="V17" s="107"/>
      <c r="W17" s="107"/>
      <c r="X17" s="107"/>
      <c r="Y17" s="107"/>
      <c r="Z17" s="107"/>
      <c r="AA17" s="107"/>
      <c r="AB17" s="107"/>
    </row>
    <row r="18" spans="1:28">
      <c r="A18" s="157">
        <v>45028</v>
      </c>
      <c r="B18" s="170">
        <v>2.66926</v>
      </c>
      <c r="C18" s="170">
        <v>10</v>
      </c>
      <c r="D18" s="170">
        <v>7.0975000000000001</v>
      </c>
      <c r="E18" s="171" t="s">
        <v>426</v>
      </c>
      <c r="F18" s="171" t="s">
        <v>426</v>
      </c>
      <c r="G18" s="171" t="s">
        <v>426</v>
      </c>
      <c r="H18" s="171" t="s">
        <v>426</v>
      </c>
      <c r="I18" s="171" t="s">
        <v>426</v>
      </c>
      <c r="J18" s="171" t="s">
        <v>426</v>
      </c>
      <c r="K18" s="172">
        <v>2.8694999999999999</v>
      </c>
      <c r="L18" s="172">
        <v>10</v>
      </c>
      <c r="M18" s="172">
        <v>7.1983397435897443</v>
      </c>
      <c r="S18" s="18"/>
      <c r="T18" s="107"/>
      <c r="U18" s="107"/>
      <c r="V18" s="107"/>
      <c r="W18" s="107"/>
      <c r="X18" s="107"/>
      <c r="Y18" s="107"/>
      <c r="Z18" s="107"/>
      <c r="AA18" s="107"/>
      <c r="AB18" s="107"/>
    </row>
    <row r="19" spans="1:28">
      <c r="A19" s="157">
        <v>45029</v>
      </c>
      <c r="B19" s="170">
        <v>3.0498699999999999</v>
      </c>
      <c r="C19" s="170">
        <v>10</v>
      </c>
      <c r="D19" s="170">
        <v>7.1820370000000002</v>
      </c>
      <c r="E19" s="171" t="s">
        <v>426</v>
      </c>
      <c r="F19" s="171" t="s">
        <v>426</v>
      </c>
      <c r="G19" s="171" t="s">
        <v>426</v>
      </c>
      <c r="H19" s="171" t="s">
        <v>426</v>
      </c>
      <c r="I19" s="171" t="s">
        <v>426</v>
      </c>
      <c r="J19" s="171" t="s">
        <v>426</v>
      </c>
      <c r="K19" s="172">
        <v>2.8738999999999999</v>
      </c>
      <c r="L19" s="172">
        <v>10</v>
      </c>
      <c r="M19" s="172">
        <v>7.4358554487179456</v>
      </c>
      <c r="S19" s="18"/>
      <c r="T19" s="107"/>
      <c r="U19" s="107"/>
      <c r="V19" s="107"/>
      <c r="W19" s="107"/>
      <c r="X19" s="107"/>
      <c r="Y19" s="107"/>
      <c r="Z19" s="107"/>
      <c r="AA19" s="107"/>
      <c r="AB19" s="107"/>
    </row>
    <row r="20" spans="1:28">
      <c r="A20" s="157">
        <v>45030</v>
      </c>
      <c r="B20" s="170">
        <v>3.05</v>
      </c>
      <c r="C20" s="170">
        <v>10</v>
      </c>
      <c r="D20" s="170">
        <v>7.0777010000000002</v>
      </c>
      <c r="E20" s="171" t="s">
        <v>426</v>
      </c>
      <c r="F20" s="171" t="s">
        <v>426</v>
      </c>
      <c r="G20" s="171" t="s">
        <v>426</v>
      </c>
      <c r="H20" s="171" t="s">
        <v>426</v>
      </c>
      <c r="I20" s="171" t="s">
        <v>426</v>
      </c>
      <c r="J20" s="171" t="s">
        <v>426</v>
      </c>
      <c r="K20" s="172">
        <v>2.8051999999999997</v>
      </c>
      <c r="L20" s="172">
        <v>10</v>
      </c>
      <c r="M20" s="172">
        <v>7.6531818910256399</v>
      </c>
      <c r="S20" s="18"/>
      <c r="T20" s="107"/>
      <c r="U20" s="107"/>
      <c r="V20" s="107"/>
      <c r="W20" s="107"/>
      <c r="X20" s="107"/>
      <c r="Y20" s="107"/>
      <c r="Z20" s="107"/>
      <c r="AA20" s="107"/>
      <c r="AB20" s="107"/>
    </row>
    <row r="21" spans="1:28">
      <c r="A21" s="157">
        <v>45031</v>
      </c>
      <c r="B21" s="170">
        <v>2.70044</v>
      </c>
      <c r="C21" s="170">
        <v>10</v>
      </c>
      <c r="D21" s="170">
        <v>6.8032870000000001</v>
      </c>
      <c r="E21" s="171" t="s">
        <v>426</v>
      </c>
      <c r="F21" s="171" t="s">
        <v>426</v>
      </c>
      <c r="G21" s="171" t="s">
        <v>426</v>
      </c>
      <c r="H21" s="171" t="s">
        <v>426</v>
      </c>
      <c r="I21" s="171" t="s">
        <v>426</v>
      </c>
      <c r="J21" s="171" t="s">
        <v>426</v>
      </c>
      <c r="K21" s="172">
        <v>2.9114999999999998</v>
      </c>
      <c r="L21" s="172">
        <v>10</v>
      </c>
      <c r="M21" s="172">
        <v>7.6048149038461554</v>
      </c>
      <c r="S21" s="18"/>
      <c r="T21" s="107"/>
      <c r="U21" s="107"/>
      <c r="V21" s="107"/>
      <c r="W21" s="107"/>
      <c r="X21" s="107"/>
      <c r="Y21" s="107"/>
      <c r="Z21" s="107"/>
      <c r="AA21" s="107"/>
      <c r="AB21" s="107"/>
    </row>
    <row r="22" spans="1:28">
      <c r="A22" s="157">
        <v>45032</v>
      </c>
      <c r="B22" s="170">
        <v>0.19946</v>
      </c>
      <c r="C22" s="170">
        <v>10</v>
      </c>
      <c r="D22" s="170">
        <v>6.7630879999999998</v>
      </c>
      <c r="E22" s="171" t="s">
        <v>426</v>
      </c>
      <c r="F22" s="171" t="s">
        <v>426</v>
      </c>
      <c r="G22" s="171" t="s">
        <v>426</v>
      </c>
      <c r="H22" s="171" t="s">
        <v>426</v>
      </c>
      <c r="I22" s="171" t="s">
        <v>426</v>
      </c>
      <c r="J22" s="171" t="s">
        <v>426</v>
      </c>
      <c r="K22" s="172">
        <v>2.8076999999999996</v>
      </c>
      <c r="L22" s="172">
        <v>10.015700000000001</v>
      </c>
      <c r="M22" s="172">
        <v>6.8691343750000025</v>
      </c>
      <c r="S22" s="18"/>
      <c r="T22" s="107"/>
      <c r="U22" s="107"/>
      <c r="V22" s="107"/>
      <c r="W22" s="107"/>
      <c r="X22" s="107"/>
      <c r="Y22" s="107"/>
      <c r="Z22" s="107"/>
      <c r="AA22" s="107"/>
      <c r="AB22" s="107"/>
    </row>
    <row r="23" spans="1:28">
      <c r="A23" s="157">
        <v>45033</v>
      </c>
      <c r="B23" s="170">
        <v>2.6495299999999999</v>
      </c>
      <c r="C23" s="170">
        <v>10</v>
      </c>
      <c r="D23" s="170">
        <v>6.1000069999999997</v>
      </c>
      <c r="E23" s="171" t="s">
        <v>426</v>
      </c>
      <c r="F23" s="171" t="s">
        <v>426</v>
      </c>
      <c r="G23" s="171" t="s">
        <v>426</v>
      </c>
      <c r="H23" s="171" t="s">
        <v>426</v>
      </c>
      <c r="I23" s="171" t="s">
        <v>426</v>
      </c>
      <c r="J23" s="171" t="s">
        <v>426</v>
      </c>
      <c r="K23" s="172">
        <v>2.6806999999999999</v>
      </c>
      <c r="L23" s="172">
        <v>10.685699999999999</v>
      </c>
      <c r="M23" s="172">
        <v>7.610459134615386</v>
      </c>
      <c r="S23" s="18"/>
      <c r="T23" s="107"/>
      <c r="U23" s="107"/>
      <c r="V23" s="107"/>
      <c r="W23" s="107"/>
      <c r="X23" s="107"/>
      <c r="Y23" s="107"/>
      <c r="Z23" s="107"/>
      <c r="AA23" s="107"/>
      <c r="AB23" s="107"/>
    </row>
    <row r="24" spans="1:28">
      <c r="A24" s="157">
        <v>45034</v>
      </c>
      <c r="B24" s="170">
        <v>3.79915</v>
      </c>
      <c r="C24" s="170">
        <v>10</v>
      </c>
      <c r="D24" s="170">
        <v>7.3600380000000003</v>
      </c>
      <c r="E24" s="171" t="s">
        <v>426</v>
      </c>
      <c r="F24" s="171" t="s">
        <v>426</v>
      </c>
      <c r="G24" s="171" t="s">
        <v>426</v>
      </c>
      <c r="H24" s="171" t="s">
        <v>426</v>
      </c>
      <c r="I24" s="171" t="s">
        <v>426</v>
      </c>
      <c r="J24" s="171" t="s">
        <v>426</v>
      </c>
      <c r="K24" s="172">
        <v>2.7004000000000001</v>
      </c>
      <c r="L24" s="172">
        <v>10.000999999999999</v>
      </c>
      <c r="M24" s="172">
        <v>8.0676703525641038</v>
      </c>
      <c r="S24" s="18"/>
      <c r="T24" s="107"/>
      <c r="U24" s="107"/>
      <c r="V24" s="107"/>
      <c r="W24" s="107"/>
      <c r="X24" s="107"/>
      <c r="Y24" s="107"/>
      <c r="Z24" s="107"/>
      <c r="AA24" s="107"/>
      <c r="AB24" s="107"/>
    </row>
    <row r="25" spans="1:28">
      <c r="A25" s="157">
        <v>45035</v>
      </c>
      <c r="B25" s="170">
        <v>1.9797400000000001</v>
      </c>
      <c r="C25" s="170">
        <v>10</v>
      </c>
      <c r="D25" s="170">
        <v>6.21617</v>
      </c>
      <c r="E25" s="171" t="s">
        <v>426</v>
      </c>
      <c r="F25" s="171" t="s">
        <v>426</v>
      </c>
      <c r="G25" s="171" t="s">
        <v>426</v>
      </c>
      <c r="H25" s="171">
        <v>10</v>
      </c>
      <c r="I25" s="171">
        <v>10</v>
      </c>
      <c r="J25" s="171">
        <v>10</v>
      </c>
      <c r="K25" s="172">
        <v>2.7004000000000001</v>
      </c>
      <c r="L25" s="172">
        <v>10</v>
      </c>
      <c r="M25" s="172">
        <v>8.0320787660256414</v>
      </c>
      <c r="S25" s="18"/>
      <c r="T25" s="107"/>
      <c r="U25" s="107"/>
      <c r="V25" s="107"/>
      <c r="W25" s="107"/>
      <c r="X25" s="107"/>
      <c r="Y25" s="107"/>
      <c r="Z25" s="107"/>
      <c r="AA25" s="107"/>
      <c r="AB25" s="107"/>
    </row>
    <row r="26" spans="1:28">
      <c r="A26" s="157">
        <v>45036</v>
      </c>
      <c r="B26" s="170">
        <v>2.21244</v>
      </c>
      <c r="C26" s="170">
        <v>10</v>
      </c>
      <c r="D26" s="170">
        <v>5.0938439999999998</v>
      </c>
      <c r="E26" s="171" t="s">
        <v>426</v>
      </c>
      <c r="F26" s="171" t="s">
        <v>426</v>
      </c>
      <c r="G26" s="171" t="s">
        <v>426</v>
      </c>
      <c r="H26" s="171" t="s">
        <v>426</v>
      </c>
      <c r="I26" s="171" t="s">
        <v>426</v>
      </c>
      <c r="J26" s="171" t="s">
        <v>426</v>
      </c>
      <c r="K26" s="172">
        <v>2.6629</v>
      </c>
      <c r="L26" s="172">
        <v>10.068099999999999</v>
      </c>
      <c r="M26" s="172">
        <v>7.8762839743589748</v>
      </c>
      <c r="S26" s="18"/>
      <c r="T26" s="107"/>
      <c r="U26" s="107"/>
      <c r="V26" s="107"/>
      <c r="W26" s="107"/>
      <c r="X26" s="107"/>
      <c r="Y26" s="107"/>
      <c r="Z26" s="107"/>
      <c r="AA26" s="107"/>
      <c r="AB26" s="107"/>
    </row>
    <row r="27" spans="1:28">
      <c r="A27" s="157">
        <v>45037</v>
      </c>
      <c r="B27" s="170">
        <v>2.4994800000000001</v>
      </c>
      <c r="C27" s="170">
        <v>9.9992599999999996</v>
      </c>
      <c r="D27" s="170">
        <v>4.0511080000000002</v>
      </c>
      <c r="E27" s="171" t="s">
        <v>426</v>
      </c>
      <c r="F27" s="171" t="s">
        <v>426</v>
      </c>
      <c r="G27" s="171" t="s">
        <v>426</v>
      </c>
      <c r="H27" s="171" t="s">
        <v>426</v>
      </c>
      <c r="I27" s="171" t="s">
        <v>426</v>
      </c>
      <c r="J27" s="171" t="s">
        <v>426</v>
      </c>
      <c r="K27" s="172">
        <v>2.8162000000000003</v>
      </c>
      <c r="L27" s="172">
        <v>10.1272</v>
      </c>
      <c r="M27" s="172">
        <v>7.8226593749999971</v>
      </c>
      <c r="S27" s="18"/>
      <c r="T27" s="107"/>
      <c r="U27" s="107"/>
      <c r="V27" s="107"/>
      <c r="W27" s="107"/>
      <c r="X27" s="107"/>
      <c r="Y27" s="107"/>
      <c r="Z27" s="107"/>
      <c r="AA27" s="107"/>
      <c r="AB27" s="107"/>
    </row>
    <row r="28" spans="1:28">
      <c r="A28" s="157">
        <v>45038</v>
      </c>
      <c r="B28" s="170">
        <v>1.9792000000000001</v>
      </c>
      <c r="C28" s="170">
        <v>4.9503000000000004</v>
      </c>
      <c r="D28" s="170">
        <v>3.3904909999999999</v>
      </c>
      <c r="E28" s="171" t="s">
        <v>426</v>
      </c>
      <c r="F28" s="171" t="s">
        <v>426</v>
      </c>
      <c r="G28" s="171" t="s">
        <v>426</v>
      </c>
      <c r="H28" s="171" t="s">
        <v>426</v>
      </c>
      <c r="I28" s="171" t="s">
        <v>426</v>
      </c>
      <c r="J28" s="171" t="s">
        <v>426</v>
      </c>
      <c r="K28" s="172">
        <v>2.6992000000000003</v>
      </c>
      <c r="L28" s="172">
        <v>10</v>
      </c>
      <c r="M28" s="172">
        <v>6.7584765224358962</v>
      </c>
      <c r="S28" s="18"/>
      <c r="T28" s="107"/>
      <c r="U28" s="107"/>
      <c r="V28" s="107"/>
      <c r="W28" s="107"/>
      <c r="X28" s="107"/>
      <c r="Y28" s="107"/>
      <c r="Z28" s="107"/>
      <c r="AA28" s="107"/>
      <c r="AB28" s="107"/>
    </row>
    <row r="29" spans="1:28">
      <c r="A29" s="157">
        <v>45039</v>
      </c>
      <c r="B29" s="170">
        <v>0.69930000000000003</v>
      </c>
      <c r="C29" s="170">
        <v>5.5011000000000001</v>
      </c>
      <c r="D29" s="170">
        <v>2.7732489999999999</v>
      </c>
      <c r="E29" s="171" t="s">
        <v>426</v>
      </c>
      <c r="F29" s="171" t="s">
        <v>426</v>
      </c>
      <c r="G29" s="171" t="s">
        <v>426</v>
      </c>
      <c r="H29" s="171" t="s">
        <v>426</v>
      </c>
      <c r="I29" s="171" t="s">
        <v>426</v>
      </c>
      <c r="J29" s="171" t="s">
        <v>426</v>
      </c>
      <c r="K29" s="172">
        <v>1.7856999999999998</v>
      </c>
      <c r="L29" s="172">
        <v>10</v>
      </c>
      <c r="M29" s="172">
        <v>4.1963427884615374</v>
      </c>
      <c r="S29" s="18"/>
      <c r="T29" s="107"/>
      <c r="U29" s="107"/>
      <c r="V29" s="107"/>
      <c r="W29" s="107"/>
      <c r="X29" s="107"/>
      <c r="Y29" s="107"/>
      <c r="Z29" s="107"/>
      <c r="AA29" s="107"/>
      <c r="AB29" s="107"/>
    </row>
    <row r="30" spans="1:28">
      <c r="A30" s="157">
        <v>45040</v>
      </c>
      <c r="B30" s="170">
        <v>1.99881</v>
      </c>
      <c r="C30" s="170">
        <v>6.4504700000000001</v>
      </c>
      <c r="D30" s="170">
        <v>3.5681509999999999</v>
      </c>
      <c r="E30" s="171" t="s">
        <v>426</v>
      </c>
      <c r="F30" s="171" t="s">
        <v>426</v>
      </c>
      <c r="G30" s="171" t="s">
        <v>426</v>
      </c>
      <c r="H30" s="171" t="s">
        <v>426</v>
      </c>
      <c r="I30" s="171" t="s">
        <v>426</v>
      </c>
      <c r="J30" s="171" t="s">
        <v>426</v>
      </c>
      <c r="K30" s="172">
        <v>1.9999</v>
      </c>
      <c r="L30" s="172">
        <v>10</v>
      </c>
      <c r="M30" s="172">
        <v>5.2370907852564104</v>
      </c>
      <c r="S30" s="18"/>
      <c r="T30" s="107"/>
      <c r="U30" s="107"/>
      <c r="V30" s="107"/>
      <c r="W30" s="107"/>
      <c r="X30" s="107"/>
      <c r="Y30" s="107"/>
      <c r="Z30" s="107"/>
      <c r="AA30" s="107"/>
      <c r="AB30" s="107"/>
    </row>
    <row r="31" spans="1:28">
      <c r="A31" s="157">
        <v>45041</v>
      </c>
      <c r="B31" s="170">
        <v>2.6781000000000001</v>
      </c>
      <c r="C31" s="170">
        <v>5.9995599999999998</v>
      </c>
      <c r="D31" s="170">
        <v>3.8455159999999999</v>
      </c>
      <c r="E31" s="171" t="s">
        <v>426</v>
      </c>
      <c r="F31" s="171" t="s">
        <v>426</v>
      </c>
      <c r="G31" s="171" t="s">
        <v>426</v>
      </c>
      <c r="H31" s="171" t="s">
        <v>426</v>
      </c>
      <c r="I31" s="171" t="s">
        <v>426</v>
      </c>
      <c r="J31" s="171" t="s">
        <v>426</v>
      </c>
      <c r="K31" s="172">
        <v>1.9999</v>
      </c>
      <c r="L31" s="172">
        <v>10</v>
      </c>
      <c r="M31" s="172">
        <v>5.2370907852564104</v>
      </c>
      <c r="S31" s="18"/>
      <c r="T31" s="107"/>
      <c r="U31" s="107"/>
      <c r="V31" s="107"/>
      <c r="W31" s="107"/>
      <c r="X31" s="107"/>
      <c r="Y31" s="107"/>
      <c r="Z31" s="107"/>
      <c r="AA31" s="107"/>
      <c r="AB31" s="107"/>
    </row>
    <row r="32" spans="1:28">
      <c r="A32" s="157">
        <v>45042</v>
      </c>
      <c r="B32" s="170">
        <v>1.0293399999999999</v>
      </c>
      <c r="C32" s="170">
        <v>8.0021199999999997</v>
      </c>
      <c r="D32" s="170">
        <v>3.5516390000000002</v>
      </c>
      <c r="E32" s="171" t="s">
        <v>426</v>
      </c>
      <c r="F32" s="171" t="s">
        <v>426</v>
      </c>
      <c r="G32" s="171" t="s">
        <v>426</v>
      </c>
      <c r="H32" s="171" t="s">
        <v>426</v>
      </c>
      <c r="I32" s="171" t="s">
        <v>426</v>
      </c>
      <c r="J32" s="171" t="s">
        <v>426</v>
      </c>
      <c r="K32" s="172">
        <v>2.6292</v>
      </c>
      <c r="L32" s="172">
        <v>10</v>
      </c>
      <c r="M32" s="172">
        <v>4.5188022435897439</v>
      </c>
      <c r="S32" s="18"/>
      <c r="T32" s="107"/>
      <c r="U32" s="107"/>
      <c r="V32" s="107"/>
      <c r="W32" s="107"/>
      <c r="X32" s="107"/>
      <c r="Y32" s="107"/>
      <c r="Z32" s="107"/>
      <c r="AA32" s="107"/>
      <c r="AB32" s="107"/>
    </row>
    <row r="33" spans="1:28">
      <c r="A33" s="157">
        <v>45043</v>
      </c>
      <c r="B33" s="170">
        <v>1.65</v>
      </c>
      <c r="C33" s="170">
        <v>5.5009699999999997</v>
      </c>
      <c r="D33" s="170">
        <v>3.5588899999999999</v>
      </c>
      <c r="E33" s="171" t="s">
        <v>426</v>
      </c>
      <c r="F33" s="171" t="s">
        <v>426</v>
      </c>
      <c r="G33" s="171" t="s">
        <v>426</v>
      </c>
      <c r="H33" s="171" t="s">
        <v>426</v>
      </c>
      <c r="I33" s="171" t="s">
        <v>426</v>
      </c>
      <c r="J33" s="171" t="s">
        <v>426</v>
      </c>
      <c r="K33" s="172">
        <v>2.8073999999999999</v>
      </c>
      <c r="L33" s="172">
        <v>9.8575999999999997</v>
      </c>
      <c r="M33" s="172">
        <v>4.2882504006410258</v>
      </c>
      <c r="S33" s="18"/>
      <c r="T33" s="107"/>
      <c r="U33" s="107"/>
      <c r="V33" s="107"/>
      <c r="W33" s="107"/>
      <c r="X33" s="107"/>
      <c r="Y33" s="107"/>
      <c r="Z33" s="107"/>
      <c r="AA33" s="107"/>
      <c r="AB33" s="107"/>
    </row>
    <row r="34" spans="1:28">
      <c r="A34" s="157">
        <v>45044</v>
      </c>
      <c r="B34" s="170">
        <v>1.65896</v>
      </c>
      <c r="C34" s="170">
        <v>5.0046799999999996</v>
      </c>
      <c r="D34" s="170">
        <v>3.5332759999999999</v>
      </c>
      <c r="E34" s="171" t="s">
        <v>426</v>
      </c>
      <c r="F34" s="171" t="s">
        <v>426</v>
      </c>
      <c r="G34" s="171" t="s">
        <v>426</v>
      </c>
      <c r="H34" s="171" t="s">
        <v>426</v>
      </c>
      <c r="I34" s="171" t="s">
        <v>426</v>
      </c>
      <c r="J34" s="171" t="s">
        <v>426</v>
      </c>
      <c r="K34" s="172">
        <v>2.8199000000000001</v>
      </c>
      <c r="L34" s="172">
        <v>9.8748000000000005</v>
      </c>
      <c r="M34" s="172">
        <v>4.1611237980769227</v>
      </c>
      <c r="S34" s="18"/>
      <c r="T34" s="107"/>
      <c r="U34" s="107"/>
      <c r="V34" s="107"/>
      <c r="W34" s="107"/>
      <c r="X34" s="107"/>
      <c r="Y34" s="107"/>
      <c r="Z34" s="107"/>
      <c r="AA34" s="107"/>
      <c r="AB34" s="107"/>
    </row>
    <row r="35" spans="1:28">
      <c r="A35" s="157">
        <v>45045</v>
      </c>
      <c r="B35" s="170">
        <v>1.80474</v>
      </c>
      <c r="C35" s="170">
        <v>5.99993</v>
      </c>
      <c r="D35" s="170">
        <v>3.3490259999999998</v>
      </c>
      <c r="E35" s="171" t="s">
        <v>426</v>
      </c>
      <c r="F35" s="171" t="s">
        <v>426</v>
      </c>
      <c r="G35" s="171" t="s">
        <v>426</v>
      </c>
      <c r="H35" s="171" t="s">
        <v>426</v>
      </c>
      <c r="I35" s="171" t="s">
        <v>426</v>
      </c>
      <c r="J35" s="171" t="s">
        <v>426</v>
      </c>
      <c r="K35" s="172">
        <v>2.5007000000000001</v>
      </c>
      <c r="L35" s="172">
        <v>9.8748000000000005</v>
      </c>
      <c r="M35" s="172">
        <v>4.0129076923076932</v>
      </c>
      <c r="S35" s="18"/>
      <c r="T35" s="107"/>
      <c r="U35" s="107"/>
      <c r="V35" s="107"/>
      <c r="W35" s="107"/>
      <c r="X35" s="107"/>
      <c r="Y35" s="107"/>
      <c r="Z35" s="107"/>
      <c r="AA35" s="107"/>
      <c r="AB35" s="107"/>
    </row>
    <row r="36" spans="1:28">
      <c r="A36" s="157">
        <v>45046</v>
      </c>
      <c r="B36" s="170">
        <v>1.3994200000000001</v>
      </c>
      <c r="C36" s="170">
        <v>5.0001100000000003</v>
      </c>
      <c r="D36" s="170">
        <v>2.6863459999999999</v>
      </c>
      <c r="E36" s="171" t="s">
        <v>426</v>
      </c>
      <c r="F36" s="171" t="s">
        <v>426</v>
      </c>
      <c r="G36" s="171" t="s">
        <v>426</v>
      </c>
      <c r="H36" s="171" t="s">
        <v>426</v>
      </c>
      <c r="I36" s="171" t="s">
        <v>426</v>
      </c>
      <c r="J36" s="171" t="s">
        <v>426</v>
      </c>
      <c r="K36" s="172">
        <v>1.6143000000000001</v>
      </c>
      <c r="L36" s="172">
        <v>9.8637999999999995</v>
      </c>
      <c r="M36" s="172">
        <v>3.3001475961538467</v>
      </c>
      <c r="S36" s="18"/>
      <c r="T36" s="107"/>
      <c r="U36" s="107"/>
      <c r="V36" s="107"/>
      <c r="W36" s="107"/>
      <c r="X36" s="107"/>
      <c r="Y36" s="107"/>
      <c r="Z36" s="107"/>
      <c r="AA36" s="107"/>
      <c r="AB36" s="107"/>
    </row>
    <row r="37" spans="1:28" s="148" customFormat="1">
      <c r="A37" s="157"/>
      <c r="B37" s="173">
        <f>MIN(B7:B36)</f>
        <v>0.19946</v>
      </c>
      <c r="C37" s="173">
        <f>MAX(C7:C36)</f>
        <v>10</v>
      </c>
      <c r="D37" s="173">
        <v>4.8984409617940621</v>
      </c>
      <c r="E37" s="171" t="s">
        <v>426</v>
      </c>
      <c r="F37" s="171" t="s">
        <v>426</v>
      </c>
      <c r="G37" s="171" t="s">
        <v>426</v>
      </c>
      <c r="H37" s="173">
        <f>MIN(H7:H36)</f>
        <v>10</v>
      </c>
      <c r="I37" s="173">
        <f>MAX(I7:I36)</f>
        <v>10</v>
      </c>
      <c r="J37" s="173">
        <v>10</v>
      </c>
      <c r="K37" s="174">
        <f>MIN($K$7:$K$36)</f>
        <v>1.6143000000000001</v>
      </c>
      <c r="L37" s="174">
        <f>MAX($L$7:$L$36)</f>
        <v>10.999000000000001</v>
      </c>
      <c r="M37" s="174">
        <f>AVERAGE($M$7:$M$36)</f>
        <v>5.9216126869658128</v>
      </c>
      <c r="S37" s="178"/>
      <c r="T37" s="147"/>
      <c r="U37" s="147"/>
      <c r="V37" s="146"/>
      <c r="W37" s="146"/>
      <c r="X37" s="146"/>
      <c r="Y37" s="146"/>
      <c r="Z37" s="146"/>
      <c r="AA37" s="146"/>
      <c r="AB37" s="146"/>
    </row>
    <row r="38" spans="1:28" ht="11.25" customHeight="1">
      <c r="A38" s="602" t="s">
        <v>715</v>
      </c>
      <c r="B38" s="603"/>
      <c r="C38" s="603"/>
      <c r="D38" s="603"/>
      <c r="E38" s="603"/>
      <c r="F38" s="603"/>
      <c r="G38" s="603"/>
      <c r="H38" s="603"/>
      <c r="I38" s="603"/>
      <c r="J38" s="603"/>
      <c r="K38" s="603"/>
      <c r="L38" s="603"/>
      <c r="M38" s="603"/>
      <c r="U38" s="18"/>
    </row>
    <row r="39" spans="1:28" ht="21.75" customHeight="1">
      <c r="A39" s="602" t="s">
        <v>126</v>
      </c>
      <c r="B39" s="603"/>
      <c r="C39" s="603"/>
      <c r="D39" s="603"/>
      <c r="E39" s="603"/>
      <c r="F39" s="603"/>
      <c r="G39" s="603"/>
      <c r="H39" s="603"/>
      <c r="I39" s="603"/>
      <c r="J39" s="603"/>
      <c r="K39" s="603"/>
      <c r="L39" s="603"/>
      <c r="M39" s="603"/>
    </row>
    <row r="40" spans="1:28" ht="39" customHeight="1">
      <c r="A40" s="602" t="s">
        <v>759</v>
      </c>
      <c r="B40" s="603"/>
      <c r="C40" s="603"/>
      <c r="D40" s="603"/>
      <c r="E40" s="603"/>
      <c r="F40" s="603"/>
      <c r="G40" s="603"/>
      <c r="H40" s="603"/>
      <c r="I40" s="603"/>
      <c r="J40" s="603"/>
      <c r="K40" s="603"/>
      <c r="L40" s="603"/>
      <c r="M40" s="603"/>
    </row>
    <row r="41" spans="1:28" ht="11.25" customHeight="1">
      <c r="A41" s="602" t="s">
        <v>127</v>
      </c>
      <c r="B41" s="603"/>
      <c r="C41" s="603"/>
      <c r="D41" s="603"/>
      <c r="E41" s="603"/>
      <c r="F41" s="603"/>
      <c r="G41" s="603"/>
      <c r="H41" s="603"/>
      <c r="I41" s="603"/>
      <c r="J41" s="603"/>
      <c r="K41" s="603"/>
      <c r="L41" s="603"/>
      <c r="M41" s="603"/>
    </row>
    <row r="42" spans="1:28">
      <c r="D42" s="226"/>
      <c r="K42" s="259"/>
      <c r="L42" s="259"/>
      <c r="M42" s="259"/>
    </row>
    <row r="43" spans="1:28">
      <c r="K43" s="259"/>
      <c r="L43" s="259"/>
      <c r="M43" s="259"/>
    </row>
    <row r="44" spans="1:28">
      <c r="B44" s="107"/>
      <c r="C44" s="107"/>
      <c r="D44" s="107"/>
      <c r="E44" s="107"/>
      <c r="F44" s="107"/>
      <c r="G44" s="107"/>
      <c r="H44" s="107"/>
      <c r="I44" s="107"/>
      <c r="J44" s="107"/>
    </row>
    <row r="45" spans="1:28">
      <c r="L45" s="18"/>
    </row>
    <row r="46" spans="1:28">
      <c r="K46" s="107"/>
      <c r="L46" s="107"/>
      <c r="M46" s="108"/>
    </row>
  </sheetData>
  <mergeCells count="24">
    <mergeCell ref="A2:M2"/>
    <mergeCell ref="B1:G1"/>
    <mergeCell ref="B3:D3"/>
    <mergeCell ref="E3:G3"/>
    <mergeCell ref="A38:M38"/>
    <mergeCell ref="K3:M3"/>
    <mergeCell ref="K4:M4"/>
    <mergeCell ref="K5:K6"/>
    <mergeCell ref="L5:L6"/>
    <mergeCell ref="M5:M6"/>
    <mergeCell ref="H3:J3"/>
    <mergeCell ref="A41:M41"/>
    <mergeCell ref="A39:M39"/>
    <mergeCell ref="G4:G6"/>
    <mergeCell ref="B4:B6"/>
    <mergeCell ref="C4:C6"/>
    <mergeCell ref="D4:D6"/>
    <mergeCell ref="E4:E6"/>
    <mergeCell ref="F4:F6"/>
    <mergeCell ref="A4:A6"/>
    <mergeCell ref="A40:M40"/>
    <mergeCell ref="H4:H6"/>
    <mergeCell ref="I4:I6"/>
    <mergeCell ref="J4:J6"/>
  </mergeCells>
  <pageMargins left="0.9055118110236221" right="0.70866141732283472" top="0.74803149606299213" bottom="0.74803149606299213" header="0.31496062992125984" footer="0.31496062992125984"/>
  <pageSetup paperSize="9" scale="85"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6">
    <tabColor rgb="FF7030A0"/>
  </sheetPr>
  <dimension ref="A1:S41"/>
  <sheetViews>
    <sheetView view="pageBreakPreview" topLeftCell="A13" zoomScaleNormal="100" zoomScaleSheetLayoutView="100" workbookViewId="0">
      <selection activeCell="F25" sqref="F25"/>
    </sheetView>
  </sheetViews>
  <sheetFormatPr defaultColWidth="9.140625" defaultRowHeight="15"/>
  <cols>
    <col min="1" max="1" width="13" style="17" customWidth="1"/>
    <col min="2" max="2" width="9" style="17" customWidth="1"/>
    <col min="3" max="3" width="9.28515625" style="17" customWidth="1"/>
    <col min="4" max="4" width="9.42578125" style="17" customWidth="1"/>
    <col min="5" max="5" width="9.140625" style="17" customWidth="1"/>
    <col min="6" max="6" width="8.5703125" style="17" customWidth="1"/>
    <col min="7" max="7" width="9.7109375" style="17" customWidth="1"/>
    <col min="8" max="8" width="8.5703125" style="17" customWidth="1"/>
    <col min="9" max="9" width="9.42578125" style="17" customWidth="1"/>
    <col min="10" max="10" width="9.7109375" style="17" customWidth="1"/>
    <col min="12" max="16384" width="9.140625" style="17"/>
  </cols>
  <sheetData>
    <row r="1" spans="1:19" ht="15" customHeight="1">
      <c r="A1" s="583" t="s">
        <v>1743</v>
      </c>
      <c r="B1" s="584"/>
      <c r="C1" s="584"/>
      <c r="D1" s="584"/>
      <c r="E1" s="584"/>
      <c r="F1" s="584"/>
      <c r="G1" s="584"/>
      <c r="H1" s="584"/>
      <c r="I1" s="584"/>
      <c r="J1" s="601"/>
    </row>
    <row r="2" spans="1:19" ht="25.5" customHeight="1">
      <c r="A2" s="379" t="s">
        <v>1350</v>
      </c>
      <c r="B2" s="593" t="s">
        <v>622</v>
      </c>
      <c r="C2" s="593"/>
      <c r="D2" s="593"/>
      <c r="E2" s="593" t="s">
        <v>623</v>
      </c>
      <c r="F2" s="593"/>
      <c r="G2" s="593"/>
      <c r="H2" s="593" t="s">
        <v>714</v>
      </c>
      <c r="I2" s="593"/>
      <c r="J2" s="593"/>
    </row>
    <row r="3" spans="1:19" ht="12.75" customHeight="1">
      <c r="A3" s="617" t="s">
        <v>113</v>
      </c>
      <c r="B3" s="593" t="s">
        <v>564</v>
      </c>
      <c r="C3" s="593" t="s">
        <v>563</v>
      </c>
      <c r="D3" s="593" t="s">
        <v>124</v>
      </c>
      <c r="E3" s="593" t="s">
        <v>564</v>
      </c>
      <c r="F3" s="593" t="s">
        <v>563</v>
      </c>
      <c r="G3" s="593" t="s">
        <v>125</v>
      </c>
      <c r="H3" s="593" t="s">
        <v>564</v>
      </c>
      <c r="I3" s="593" t="s">
        <v>563</v>
      </c>
      <c r="J3" s="593" t="s">
        <v>125</v>
      </c>
    </row>
    <row r="4" spans="1:19" ht="14.25" customHeight="1">
      <c r="A4" s="617"/>
      <c r="B4" s="593"/>
      <c r="C4" s="593"/>
      <c r="D4" s="593"/>
      <c r="E4" s="593"/>
      <c r="F4" s="593"/>
      <c r="G4" s="593"/>
      <c r="H4" s="593"/>
      <c r="I4" s="593"/>
      <c r="J4" s="593"/>
    </row>
    <row r="5" spans="1:19" ht="14.25" customHeight="1">
      <c r="A5" s="618"/>
      <c r="B5" s="590"/>
      <c r="C5" s="590"/>
      <c r="D5" s="590"/>
      <c r="E5" s="590"/>
      <c r="F5" s="590"/>
      <c r="G5" s="590"/>
      <c r="H5" s="590"/>
      <c r="I5" s="590"/>
      <c r="J5" s="590"/>
    </row>
    <row r="6" spans="1:19">
      <c r="A6" s="347">
        <v>45962</v>
      </c>
      <c r="B6" s="350">
        <v>0.89958000000000005</v>
      </c>
      <c r="C6" s="350">
        <v>10</v>
      </c>
      <c r="D6" s="350">
        <v>3.6506129999999999</v>
      </c>
      <c r="E6" s="351">
        <v>10</v>
      </c>
      <c r="F6" s="351">
        <v>10</v>
      </c>
      <c r="G6" s="351">
        <v>10</v>
      </c>
      <c r="H6" s="351" t="s">
        <v>426</v>
      </c>
      <c r="I6" s="351" t="s">
        <v>426</v>
      </c>
      <c r="J6" s="351" t="s">
        <v>426</v>
      </c>
      <c r="L6" s="107"/>
      <c r="M6" s="107"/>
      <c r="N6" s="107"/>
      <c r="O6" s="107"/>
      <c r="P6" s="107"/>
      <c r="Q6" s="107"/>
      <c r="R6" s="107"/>
      <c r="S6" s="107"/>
    </row>
    <row r="7" spans="1:19">
      <c r="A7" s="347">
        <v>45963</v>
      </c>
      <c r="B7" s="350">
        <v>1.9859999999999999E-2</v>
      </c>
      <c r="C7" s="350">
        <v>6.5004499999999998</v>
      </c>
      <c r="D7" s="350">
        <v>2.5271560000000002</v>
      </c>
      <c r="E7" s="351" t="s">
        <v>426</v>
      </c>
      <c r="F7" s="351" t="s">
        <v>426</v>
      </c>
      <c r="G7" s="351" t="s">
        <v>426</v>
      </c>
      <c r="H7" s="351" t="s">
        <v>426</v>
      </c>
      <c r="I7" s="351" t="s">
        <v>426</v>
      </c>
      <c r="J7" s="351" t="s">
        <v>426</v>
      </c>
      <c r="L7" s="107"/>
      <c r="M7" s="107"/>
      <c r="N7" s="107"/>
      <c r="O7" s="107"/>
      <c r="P7" s="107"/>
      <c r="Q7" s="107"/>
      <c r="R7" s="107"/>
      <c r="S7" s="107"/>
    </row>
    <row r="8" spans="1:19">
      <c r="A8" s="347">
        <v>45964</v>
      </c>
      <c r="B8" s="350">
        <v>1.9560000000000001E-2</v>
      </c>
      <c r="C8" s="350">
        <v>10</v>
      </c>
      <c r="D8" s="350">
        <v>2.4771580000000002</v>
      </c>
      <c r="E8" s="351" t="s">
        <v>426</v>
      </c>
      <c r="F8" s="351" t="s">
        <v>426</v>
      </c>
      <c r="G8" s="351" t="s">
        <v>426</v>
      </c>
      <c r="H8" s="351" t="s">
        <v>426</v>
      </c>
      <c r="I8" s="351" t="s">
        <v>426</v>
      </c>
      <c r="J8" s="351" t="s">
        <v>426</v>
      </c>
      <c r="L8" s="107"/>
      <c r="M8" s="107"/>
      <c r="N8" s="107"/>
      <c r="O8" s="107"/>
      <c r="P8" s="107"/>
      <c r="Q8" s="107"/>
      <c r="R8" s="107"/>
      <c r="S8" s="107"/>
    </row>
    <row r="9" spans="1:19">
      <c r="A9" s="347">
        <v>45965</v>
      </c>
      <c r="B9" s="350">
        <v>2.9739999999999999E-2</v>
      </c>
      <c r="C9" s="350">
        <v>10</v>
      </c>
      <c r="D9" s="350">
        <v>2.506958</v>
      </c>
      <c r="E9" s="351" t="s">
        <v>426</v>
      </c>
      <c r="F9" s="351" t="s">
        <v>426</v>
      </c>
      <c r="G9" s="351" t="s">
        <v>426</v>
      </c>
      <c r="H9" s="351" t="s">
        <v>426</v>
      </c>
      <c r="I9" s="351" t="s">
        <v>426</v>
      </c>
      <c r="J9" s="351" t="s">
        <v>426</v>
      </c>
      <c r="L9" s="107"/>
      <c r="M9" s="107"/>
      <c r="N9" s="107"/>
      <c r="O9" s="107"/>
      <c r="P9" s="107"/>
      <c r="Q9" s="107"/>
      <c r="R9" s="107"/>
      <c r="S9" s="107"/>
    </row>
    <row r="10" spans="1:19">
      <c r="A10" s="347">
        <v>45966</v>
      </c>
      <c r="B10" s="350">
        <v>9.9419999999999994E-2</v>
      </c>
      <c r="C10" s="350">
        <v>10</v>
      </c>
      <c r="D10" s="350">
        <v>2.4564149999999998</v>
      </c>
      <c r="E10" s="351" t="s">
        <v>426</v>
      </c>
      <c r="F10" s="351" t="s">
        <v>426</v>
      </c>
      <c r="G10" s="351" t="s">
        <v>426</v>
      </c>
      <c r="H10" s="351" t="s">
        <v>426</v>
      </c>
      <c r="I10" s="351" t="s">
        <v>426</v>
      </c>
      <c r="J10" s="351" t="s">
        <v>426</v>
      </c>
      <c r="L10" s="107"/>
      <c r="M10" s="107"/>
      <c r="N10" s="107"/>
      <c r="O10" s="107"/>
      <c r="P10" s="107"/>
      <c r="Q10" s="107"/>
      <c r="R10" s="107"/>
      <c r="S10" s="107"/>
    </row>
    <row r="11" spans="1:19">
      <c r="A11" s="347">
        <v>45967</v>
      </c>
      <c r="B11" s="350">
        <v>4.9279999999999997E-2</v>
      </c>
      <c r="C11" s="350">
        <v>10</v>
      </c>
      <c r="D11" s="350">
        <v>2.576524</v>
      </c>
      <c r="E11" s="351">
        <v>10</v>
      </c>
      <c r="F11" s="351">
        <v>10</v>
      </c>
      <c r="G11" s="351">
        <v>10</v>
      </c>
      <c r="H11" s="351" t="s">
        <v>426</v>
      </c>
      <c r="I11" s="351" t="s">
        <v>426</v>
      </c>
      <c r="J11" s="351" t="s">
        <v>426</v>
      </c>
      <c r="L11" s="107"/>
      <c r="M11" s="107"/>
      <c r="N11" s="107"/>
      <c r="O11" s="107"/>
      <c r="P11" s="107"/>
      <c r="Q11" s="107"/>
      <c r="R11" s="107"/>
      <c r="S11" s="107"/>
    </row>
    <row r="12" spans="1:19">
      <c r="A12" s="347">
        <v>45968</v>
      </c>
      <c r="B12" s="350">
        <v>1.004E-2</v>
      </c>
      <c r="C12" s="350">
        <v>10</v>
      </c>
      <c r="D12" s="350">
        <v>2.8111869999999999</v>
      </c>
      <c r="E12" s="351">
        <v>10</v>
      </c>
      <c r="F12" s="351">
        <v>10</v>
      </c>
      <c r="G12" s="351">
        <v>10</v>
      </c>
      <c r="H12" s="351" t="s">
        <v>426</v>
      </c>
      <c r="I12" s="351" t="s">
        <v>426</v>
      </c>
      <c r="J12" s="351" t="s">
        <v>426</v>
      </c>
      <c r="L12" s="107"/>
      <c r="M12" s="107"/>
      <c r="N12" s="107"/>
      <c r="O12" s="107"/>
      <c r="P12" s="107"/>
      <c r="Q12" s="107"/>
      <c r="R12" s="107"/>
      <c r="S12" s="107"/>
    </row>
    <row r="13" spans="1:19">
      <c r="A13" s="347">
        <v>45969</v>
      </c>
      <c r="B13" s="350">
        <v>0.40004000000000001</v>
      </c>
      <c r="C13" s="350">
        <v>10</v>
      </c>
      <c r="D13" s="350">
        <v>2.678264</v>
      </c>
      <c r="E13" s="351">
        <v>10</v>
      </c>
      <c r="F13" s="351">
        <v>10</v>
      </c>
      <c r="G13" s="351">
        <v>10</v>
      </c>
      <c r="H13" s="351" t="s">
        <v>426</v>
      </c>
      <c r="I13" s="351" t="s">
        <v>426</v>
      </c>
      <c r="J13" s="351" t="s">
        <v>426</v>
      </c>
      <c r="L13" s="107"/>
      <c r="M13" s="107"/>
      <c r="N13" s="107"/>
      <c r="O13" s="107"/>
      <c r="P13" s="107"/>
      <c r="Q13" s="107"/>
      <c r="R13" s="107"/>
      <c r="S13" s="107"/>
    </row>
    <row r="14" spans="1:19">
      <c r="A14" s="347">
        <v>45970</v>
      </c>
      <c r="B14" s="350">
        <v>5.8689999999999999E-2</v>
      </c>
      <c r="C14" s="350">
        <v>4.10595</v>
      </c>
      <c r="D14" s="350">
        <v>2.0999379999999999</v>
      </c>
      <c r="E14" s="351" t="s">
        <v>426</v>
      </c>
      <c r="F14" s="351" t="s">
        <v>426</v>
      </c>
      <c r="G14" s="351" t="s">
        <v>426</v>
      </c>
      <c r="H14" s="351" t="s">
        <v>426</v>
      </c>
      <c r="I14" s="351" t="s">
        <v>426</v>
      </c>
      <c r="J14" s="351" t="s">
        <v>426</v>
      </c>
      <c r="L14" s="107"/>
      <c r="M14" s="107"/>
      <c r="N14" s="107"/>
      <c r="O14" s="107"/>
      <c r="P14" s="107"/>
      <c r="Q14" s="107"/>
      <c r="R14" s="107"/>
      <c r="S14" s="107"/>
    </row>
    <row r="15" spans="1:19">
      <c r="A15" s="347">
        <v>45971</v>
      </c>
      <c r="B15" s="350">
        <v>1.4142399999999999</v>
      </c>
      <c r="C15" s="350">
        <v>10</v>
      </c>
      <c r="D15" s="350">
        <v>3.1976330000000002</v>
      </c>
      <c r="E15" s="351">
        <v>10</v>
      </c>
      <c r="F15" s="351">
        <v>10</v>
      </c>
      <c r="G15" s="351">
        <v>10</v>
      </c>
      <c r="H15" s="351" t="s">
        <v>426</v>
      </c>
      <c r="I15" s="351" t="s">
        <v>426</v>
      </c>
      <c r="J15" s="351" t="s">
        <v>426</v>
      </c>
      <c r="L15" s="107"/>
      <c r="M15" s="107"/>
      <c r="N15" s="107"/>
      <c r="O15" s="107"/>
      <c r="P15" s="107"/>
      <c r="Q15" s="107"/>
      <c r="R15" s="107"/>
      <c r="S15" s="107"/>
    </row>
    <row r="16" spans="1:19">
      <c r="A16" s="347">
        <v>45972</v>
      </c>
      <c r="B16" s="350">
        <v>1.52664</v>
      </c>
      <c r="C16" s="350">
        <v>10</v>
      </c>
      <c r="D16" s="350">
        <v>3.1354160000000002</v>
      </c>
      <c r="E16" s="351">
        <v>10</v>
      </c>
      <c r="F16" s="351">
        <v>10</v>
      </c>
      <c r="G16" s="351">
        <v>10</v>
      </c>
      <c r="H16" s="351" t="s">
        <v>426</v>
      </c>
      <c r="I16" s="351" t="s">
        <v>426</v>
      </c>
      <c r="J16" s="351" t="s">
        <v>426</v>
      </c>
      <c r="L16" s="107"/>
      <c r="M16" s="107"/>
      <c r="N16" s="107"/>
      <c r="O16" s="107"/>
      <c r="P16" s="107"/>
      <c r="Q16" s="107"/>
      <c r="R16" s="107"/>
      <c r="S16" s="107"/>
    </row>
    <row r="17" spans="1:19">
      <c r="A17" s="347">
        <v>45973</v>
      </c>
      <c r="B17" s="350">
        <v>1.41473</v>
      </c>
      <c r="C17" s="350">
        <v>10</v>
      </c>
      <c r="D17" s="350">
        <v>3.1123150000000002</v>
      </c>
      <c r="E17" s="351">
        <v>10</v>
      </c>
      <c r="F17" s="351">
        <v>10</v>
      </c>
      <c r="G17" s="351">
        <v>10</v>
      </c>
      <c r="H17" s="351" t="s">
        <v>426</v>
      </c>
      <c r="I17" s="351" t="s">
        <v>426</v>
      </c>
      <c r="J17" s="351" t="s">
        <v>426</v>
      </c>
      <c r="L17" s="107"/>
      <c r="M17" s="107"/>
      <c r="N17" s="107"/>
      <c r="O17" s="107"/>
      <c r="P17" s="107"/>
      <c r="Q17" s="107"/>
      <c r="R17" s="107"/>
      <c r="S17" s="107"/>
    </row>
    <row r="18" spans="1:19">
      <c r="A18" s="347">
        <v>45974</v>
      </c>
      <c r="B18" s="350">
        <v>1.4144000000000001</v>
      </c>
      <c r="C18" s="350">
        <v>10</v>
      </c>
      <c r="D18" s="350">
        <v>3.0482209999999998</v>
      </c>
      <c r="E18" s="351" t="s">
        <v>426</v>
      </c>
      <c r="F18" s="351" t="s">
        <v>426</v>
      </c>
      <c r="G18" s="351" t="s">
        <v>426</v>
      </c>
      <c r="H18" s="351" t="s">
        <v>426</v>
      </c>
      <c r="I18" s="351" t="s">
        <v>426</v>
      </c>
      <c r="J18" s="351" t="s">
        <v>426</v>
      </c>
      <c r="L18" s="107"/>
      <c r="M18" s="107"/>
      <c r="N18" s="107"/>
      <c r="O18" s="107"/>
      <c r="P18" s="107"/>
      <c r="Q18" s="107"/>
      <c r="R18" s="107"/>
      <c r="S18" s="107"/>
    </row>
    <row r="19" spans="1:19">
      <c r="A19" s="347">
        <v>45975</v>
      </c>
      <c r="B19" s="350">
        <v>0.30012</v>
      </c>
      <c r="C19" s="350">
        <v>10</v>
      </c>
      <c r="D19" s="350">
        <v>2.8345180000000001</v>
      </c>
      <c r="E19" s="351">
        <v>5.5</v>
      </c>
      <c r="F19" s="351">
        <v>10</v>
      </c>
      <c r="G19" s="351">
        <v>7.92</v>
      </c>
      <c r="H19" s="351" t="s">
        <v>426</v>
      </c>
      <c r="I19" s="351" t="s">
        <v>426</v>
      </c>
      <c r="J19" s="351" t="s">
        <v>426</v>
      </c>
      <c r="L19" s="107"/>
      <c r="M19" s="107"/>
      <c r="N19" s="107"/>
      <c r="O19" s="107"/>
      <c r="P19" s="107"/>
      <c r="Q19" s="107"/>
      <c r="R19" s="107"/>
      <c r="S19" s="107"/>
    </row>
    <row r="20" spans="1:19">
      <c r="A20" s="347">
        <v>45976</v>
      </c>
      <c r="B20" s="350">
        <v>0.24904000000000001</v>
      </c>
      <c r="C20" s="350">
        <v>10</v>
      </c>
      <c r="D20" s="350">
        <v>2.6392220000000002</v>
      </c>
      <c r="E20" s="351" t="s">
        <v>426</v>
      </c>
      <c r="F20" s="351" t="s">
        <v>426</v>
      </c>
      <c r="G20" s="351" t="s">
        <v>426</v>
      </c>
      <c r="H20" s="351" t="s">
        <v>426</v>
      </c>
      <c r="I20" s="351" t="s">
        <v>426</v>
      </c>
      <c r="J20" s="351" t="s">
        <v>426</v>
      </c>
      <c r="L20" s="107"/>
      <c r="M20" s="107"/>
      <c r="N20" s="107"/>
      <c r="O20" s="107"/>
      <c r="P20" s="107"/>
      <c r="Q20" s="107"/>
      <c r="R20" s="107"/>
      <c r="S20" s="107"/>
    </row>
    <row r="21" spans="1:19">
      <c r="A21" s="347">
        <v>45977</v>
      </c>
      <c r="B21" s="350">
        <v>0.29960999999999999</v>
      </c>
      <c r="C21" s="350">
        <v>4.5840500000000004</v>
      </c>
      <c r="D21" s="350">
        <v>2.3256359999999998</v>
      </c>
      <c r="E21" s="351" t="s">
        <v>426</v>
      </c>
      <c r="F21" s="351" t="s">
        <v>426</v>
      </c>
      <c r="G21" s="351" t="s">
        <v>426</v>
      </c>
      <c r="H21" s="351" t="s">
        <v>426</v>
      </c>
      <c r="I21" s="351" t="s">
        <v>426</v>
      </c>
      <c r="J21" s="351" t="s">
        <v>426</v>
      </c>
      <c r="L21" s="107"/>
      <c r="M21" s="107"/>
      <c r="N21" s="107"/>
      <c r="O21" s="107"/>
      <c r="P21" s="107"/>
      <c r="Q21" s="107"/>
      <c r="R21" s="107"/>
      <c r="S21" s="107"/>
    </row>
    <row r="22" spans="1:19">
      <c r="A22" s="347">
        <v>45978</v>
      </c>
      <c r="B22" s="350">
        <v>9.9979999999999999E-2</v>
      </c>
      <c r="C22" s="350">
        <v>10</v>
      </c>
      <c r="D22" s="350">
        <v>2.7886769999999999</v>
      </c>
      <c r="E22" s="351">
        <v>10</v>
      </c>
      <c r="F22" s="351">
        <v>10</v>
      </c>
      <c r="G22" s="351">
        <v>10</v>
      </c>
      <c r="H22" s="351" t="s">
        <v>426</v>
      </c>
      <c r="I22" s="351" t="s">
        <v>426</v>
      </c>
      <c r="J22" s="351" t="s">
        <v>426</v>
      </c>
      <c r="L22" s="107"/>
      <c r="M22" s="107"/>
      <c r="N22" s="107"/>
      <c r="O22" s="107"/>
      <c r="P22" s="107"/>
      <c r="Q22" s="107"/>
      <c r="R22" s="107"/>
      <c r="S22" s="107"/>
    </row>
    <row r="23" spans="1:19">
      <c r="A23" s="347">
        <v>45979</v>
      </c>
      <c r="B23" s="350">
        <v>0.99946999999999997</v>
      </c>
      <c r="C23" s="350">
        <v>10</v>
      </c>
      <c r="D23" s="350">
        <v>2.887931</v>
      </c>
      <c r="E23" s="351">
        <v>10</v>
      </c>
      <c r="F23" s="351">
        <v>10</v>
      </c>
      <c r="G23" s="351">
        <v>10</v>
      </c>
      <c r="H23" s="351" t="s">
        <v>426</v>
      </c>
      <c r="I23" s="351" t="s">
        <v>426</v>
      </c>
      <c r="J23" s="351" t="s">
        <v>426</v>
      </c>
      <c r="L23" s="107"/>
      <c r="M23" s="107"/>
      <c r="N23" s="107"/>
      <c r="O23" s="107"/>
      <c r="P23" s="107"/>
      <c r="Q23" s="107"/>
      <c r="R23" s="107"/>
      <c r="S23" s="107"/>
    </row>
    <row r="24" spans="1:19">
      <c r="A24" s="347">
        <v>45980</v>
      </c>
      <c r="B24" s="350">
        <v>1.6929000000000001</v>
      </c>
      <c r="C24" s="350">
        <v>10</v>
      </c>
      <c r="D24" s="350">
        <v>3.1912579999999999</v>
      </c>
      <c r="E24" s="351">
        <v>10</v>
      </c>
      <c r="F24" s="351">
        <v>10</v>
      </c>
      <c r="G24" s="351">
        <v>10</v>
      </c>
      <c r="H24" s="351" t="s">
        <v>426</v>
      </c>
      <c r="I24" s="351" t="s">
        <v>426</v>
      </c>
      <c r="J24" s="351" t="s">
        <v>426</v>
      </c>
      <c r="L24" s="107"/>
      <c r="M24" s="107"/>
      <c r="N24" s="107"/>
      <c r="O24" s="107"/>
      <c r="P24" s="107"/>
      <c r="Q24" s="107"/>
      <c r="R24" s="107"/>
      <c r="S24" s="107"/>
    </row>
    <row r="25" spans="1:19">
      <c r="A25" s="347">
        <v>45981</v>
      </c>
      <c r="B25" s="350">
        <v>0.49923000000000001</v>
      </c>
      <c r="C25" s="350">
        <v>10</v>
      </c>
      <c r="D25" s="350">
        <v>3.2525029999999999</v>
      </c>
      <c r="E25" s="351">
        <v>10</v>
      </c>
      <c r="F25" s="351">
        <v>10</v>
      </c>
      <c r="G25" s="351">
        <v>10</v>
      </c>
      <c r="H25" s="351" t="s">
        <v>426</v>
      </c>
      <c r="I25" s="351" t="s">
        <v>426</v>
      </c>
      <c r="J25" s="351" t="s">
        <v>426</v>
      </c>
      <c r="L25" s="107"/>
      <c r="M25" s="107"/>
      <c r="N25" s="107"/>
      <c r="O25" s="107"/>
      <c r="P25" s="107"/>
      <c r="Q25" s="107"/>
      <c r="R25" s="107"/>
      <c r="S25" s="107"/>
    </row>
    <row r="26" spans="1:19">
      <c r="A26" s="347">
        <v>45982</v>
      </c>
      <c r="B26" s="350">
        <v>1.9384600000000001</v>
      </c>
      <c r="C26" s="350">
        <v>10</v>
      </c>
      <c r="D26" s="350">
        <v>3.5639669999999999</v>
      </c>
      <c r="E26" s="351">
        <v>10</v>
      </c>
      <c r="F26" s="351">
        <v>10</v>
      </c>
      <c r="G26" s="351">
        <v>10</v>
      </c>
      <c r="H26" s="351" t="s">
        <v>426</v>
      </c>
      <c r="I26" s="351" t="s">
        <v>426</v>
      </c>
      <c r="J26" s="351" t="s">
        <v>426</v>
      </c>
      <c r="L26" s="107"/>
      <c r="M26" s="107"/>
      <c r="N26" s="107"/>
      <c r="O26" s="107"/>
      <c r="P26" s="107"/>
      <c r="Q26" s="107"/>
      <c r="R26" s="107"/>
      <c r="S26" s="107"/>
    </row>
    <row r="27" spans="1:19">
      <c r="A27" s="347">
        <v>45983</v>
      </c>
      <c r="B27" s="350">
        <v>2.07206</v>
      </c>
      <c r="C27" s="350">
        <v>10</v>
      </c>
      <c r="D27" s="350">
        <v>3.7163279999999999</v>
      </c>
      <c r="E27" s="351">
        <v>10</v>
      </c>
      <c r="F27" s="351">
        <v>10</v>
      </c>
      <c r="G27" s="351">
        <v>10</v>
      </c>
      <c r="H27" s="351" t="s">
        <v>426</v>
      </c>
      <c r="I27" s="351" t="s">
        <v>426</v>
      </c>
      <c r="J27" s="351" t="s">
        <v>426</v>
      </c>
      <c r="L27" s="107"/>
      <c r="M27" s="107"/>
      <c r="N27" s="107"/>
      <c r="O27" s="107"/>
      <c r="P27" s="107"/>
      <c r="Q27" s="107"/>
      <c r="R27" s="107"/>
      <c r="S27" s="107"/>
    </row>
    <row r="28" spans="1:19">
      <c r="A28" s="347">
        <v>45984</v>
      </c>
      <c r="B28" s="350">
        <v>2.0496099999999999</v>
      </c>
      <c r="C28" s="350">
        <v>8.0009700000000006</v>
      </c>
      <c r="D28" s="350">
        <v>3.225943</v>
      </c>
      <c r="E28" s="351" t="s">
        <v>426</v>
      </c>
      <c r="F28" s="351" t="s">
        <v>426</v>
      </c>
      <c r="G28" s="351" t="s">
        <v>426</v>
      </c>
      <c r="H28" s="351" t="s">
        <v>426</v>
      </c>
      <c r="I28" s="351" t="s">
        <v>426</v>
      </c>
      <c r="J28" s="351" t="s">
        <v>426</v>
      </c>
      <c r="L28" s="107"/>
      <c r="M28" s="107"/>
      <c r="N28" s="107"/>
      <c r="O28" s="107"/>
      <c r="P28" s="107"/>
      <c r="Q28" s="107"/>
      <c r="R28" s="107"/>
      <c r="S28" s="107"/>
    </row>
    <row r="29" spans="1:19">
      <c r="A29" s="347">
        <v>45985</v>
      </c>
      <c r="B29" s="350">
        <v>0.59989000000000003</v>
      </c>
      <c r="C29" s="350">
        <v>10</v>
      </c>
      <c r="D29" s="350">
        <v>3.4491689999999999</v>
      </c>
      <c r="E29" s="351">
        <v>10</v>
      </c>
      <c r="F29" s="351">
        <v>10</v>
      </c>
      <c r="G29" s="351">
        <v>10</v>
      </c>
      <c r="H29" s="351" t="s">
        <v>426</v>
      </c>
      <c r="I29" s="351" t="s">
        <v>426</v>
      </c>
      <c r="J29" s="351" t="s">
        <v>426</v>
      </c>
      <c r="L29" s="107"/>
      <c r="M29" s="107"/>
      <c r="N29" s="107"/>
      <c r="O29" s="107"/>
      <c r="P29" s="107"/>
      <c r="Q29" s="107"/>
      <c r="R29" s="107"/>
      <c r="S29" s="107"/>
    </row>
    <row r="30" spans="1:19">
      <c r="A30" s="347">
        <v>45986</v>
      </c>
      <c r="B30" s="350">
        <v>0.99987000000000004</v>
      </c>
      <c r="C30" s="350">
        <v>10</v>
      </c>
      <c r="D30" s="350">
        <v>3.258543</v>
      </c>
      <c r="E30" s="351">
        <v>10</v>
      </c>
      <c r="F30" s="351">
        <v>10</v>
      </c>
      <c r="G30" s="351">
        <v>10</v>
      </c>
      <c r="H30" s="351" t="s">
        <v>426</v>
      </c>
      <c r="I30" s="351" t="s">
        <v>426</v>
      </c>
      <c r="J30" s="351" t="s">
        <v>426</v>
      </c>
      <c r="L30" s="107"/>
      <c r="M30" s="107"/>
      <c r="N30" s="107"/>
      <c r="O30" s="107"/>
      <c r="P30" s="107"/>
      <c r="Q30" s="107"/>
      <c r="R30" s="107"/>
      <c r="S30" s="107"/>
    </row>
    <row r="31" spans="1:19">
      <c r="A31" s="347">
        <v>45987</v>
      </c>
      <c r="B31" s="350">
        <v>2.00082</v>
      </c>
      <c r="C31" s="350">
        <v>10</v>
      </c>
      <c r="D31" s="350">
        <v>3.653454</v>
      </c>
      <c r="E31" s="351">
        <v>10</v>
      </c>
      <c r="F31" s="351">
        <v>10</v>
      </c>
      <c r="G31" s="351">
        <v>10</v>
      </c>
      <c r="H31" s="351" t="s">
        <v>426</v>
      </c>
      <c r="I31" s="351" t="s">
        <v>426</v>
      </c>
      <c r="J31" s="351" t="s">
        <v>426</v>
      </c>
      <c r="L31" s="107"/>
      <c r="M31" s="107"/>
      <c r="N31" s="107"/>
      <c r="O31" s="107"/>
      <c r="P31" s="107"/>
      <c r="Q31" s="107"/>
      <c r="R31" s="107"/>
      <c r="S31" s="107"/>
    </row>
    <row r="32" spans="1:19">
      <c r="A32" s="347">
        <v>45988</v>
      </c>
      <c r="B32" s="350">
        <v>1.6945300000000001</v>
      </c>
      <c r="C32" s="350">
        <v>10</v>
      </c>
      <c r="D32" s="350">
        <v>3.5725720000000001</v>
      </c>
      <c r="E32" s="351">
        <v>10</v>
      </c>
      <c r="F32" s="351">
        <v>10</v>
      </c>
      <c r="G32" s="351">
        <v>10</v>
      </c>
      <c r="H32" s="351" t="s">
        <v>426</v>
      </c>
      <c r="I32" s="351" t="s">
        <v>426</v>
      </c>
      <c r="J32" s="351" t="s">
        <v>426</v>
      </c>
      <c r="L32" s="107"/>
      <c r="M32" s="107"/>
      <c r="N32" s="107"/>
      <c r="O32" s="107"/>
      <c r="P32" s="107"/>
      <c r="Q32" s="107"/>
      <c r="R32" s="107"/>
      <c r="S32" s="107"/>
    </row>
    <row r="33" spans="1:19">
      <c r="A33" s="347">
        <v>45989</v>
      </c>
      <c r="B33" s="350">
        <v>9.9260000000000001E-2</v>
      </c>
      <c r="C33" s="350">
        <v>10</v>
      </c>
      <c r="D33" s="350">
        <v>3.737104</v>
      </c>
      <c r="E33" s="351">
        <v>10</v>
      </c>
      <c r="F33" s="351">
        <v>10</v>
      </c>
      <c r="G33" s="351">
        <v>10</v>
      </c>
      <c r="H33" s="351">
        <v>10</v>
      </c>
      <c r="I33" s="351">
        <v>10</v>
      </c>
      <c r="J33" s="351">
        <v>10</v>
      </c>
      <c r="L33" s="107"/>
      <c r="M33" s="107"/>
      <c r="N33" s="107"/>
      <c r="O33" s="107"/>
      <c r="P33" s="107"/>
      <c r="Q33" s="107"/>
      <c r="R33" s="107"/>
      <c r="S33" s="107"/>
    </row>
    <row r="34" spans="1:19">
      <c r="A34" s="347">
        <v>45990</v>
      </c>
      <c r="B34" s="350">
        <v>1.3759999999999999</v>
      </c>
      <c r="C34" s="350">
        <v>10</v>
      </c>
      <c r="D34" s="350">
        <v>3.454955</v>
      </c>
      <c r="E34" s="351">
        <v>10</v>
      </c>
      <c r="F34" s="351">
        <v>10</v>
      </c>
      <c r="G34" s="351">
        <v>10</v>
      </c>
      <c r="H34" s="351" t="s">
        <v>426</v>
      </c>
      <c r="I34" s="351" t="s">
        <v>426</v>
      </c>
      <c r="J34" s="351" t="s">
        <v>426</v>
      </c>
      <c r="L34" s="107"/>
      <c r="M34" s="107"/>
      <c r="N34" s="107"/>
      <c r="O34" s="107"/>
      <c r="P34" s="107"/>
      <c r="Q34" s="107"/>
      <c r="R34" s="107"/>
      <c r="S34" s="107"/>
    </row>
    <row r="35" spans="1:19">
      <c r="A35" s="347">
        <v>45991</v>
      </c>
      <c r="B35" s="350">
        <v>1.69415</v>
      </c>
      <c r="C35" s="350">
        <v>3.8534700000000002</v>
      </c>
      <c r="D35" s="350">
        <v>2.8338540000000001</v>
      </c>
      <c r="E35" s="351" t="s">
        <v>426</v>
      </c>
      <c r="F35" s="351" t="s">
        <v>426</v>
      </c>
      <c r="G35" s="351" t="s">
        <v>426</v>
      </c>
      <c r="H35" s="351" t="s">
        <v>426</v>
      </c>
      <c r="I35" s="351" t="s">
        <v>426</v>
      </c>
      <c r="J35" s="351" t="s">
        <v>426</v>
      </c>
      <c r="L35" s="107"/>
      <c r="M35" s="107"/>
      <c r="N35" s="107"/>
      <c r="O35" s="107"/>
      <c r="P35" s="107"/>
      <c r="Q35" s="107"/>
      <c r="R35" s="107"/>
      <c r="S35" s="107"/>
    </row>
    <row r="36" spans="1:19" s="148" customFormat="1" ht="12.75">
      <c r="A36" s="347"/>
      <c r="B36" s="353">
        <v>1.004E-2</v>
      </c>
      <c r="C36" s="353">
        <v>10</v>
      </c>
      <c r="D36" s="353">
        <v>3.0362146746274261</v>
      </c>
      <c r="E36" s="353">
        <v>5.5</v>
      </c>
      <c r="F36" s="353">
        <v>10</v>
      </c>
      <c r="G36" s="354">
        <v>9.8951880766501059</v>
      </c>
      <c r="H36" s="354">
        <v>10</v>
      </c>
      <c r="I36" s="354">
        <v>10</v>
      </c>
      <c r="J36" s="354">
        <v>10</v>
      </c>
      <c r="L36" s="147"/>
      <c r="M36" s="146"/>
      <c r="N36" s="146"/>
      <c r="O36" s="146"/>
      <c r="P36" s="146"/>
      <c r="Q36" s="146"/>
      <c r="R36" s="146"/>
      <c r="S36" s="146"/>
    </row>
    <row r="37" spans="1:19" ht="11.25" customHeight="1">
      <c r="A37" s="615" t="s">
        <v>796</v>
      </c>
      <c r="B37" s="616"/>
      <c r="C37" s="616"/>
      <c r="D37" s="616"/>
      <c r="E37" s="616"/>
      <c r="F37" s="616"/>
      <c r="G37" s="616"/>
      <c r="H37" s="616"/>
      <c r="I37" s="616"/>
      <c r="J37" s="616"/>
      <c r="L37" s="18"/>
    </row>
    <row r="38" spans="1:19" ht="21.75" customHeight="1">
      <c r="A38" s="615" t="s">
        <v>126</v>
      </c>
      <c r="B38" s="616"/>
      <c r="C38" s="616"/>
      <c r="D38" s="616"/>
      <c r="E38" s="616"/>
      <c r="F38" s="616"/>
      <c r="G38" s="616"/>
      <c r="H38" s="616"/>
      <c r="I38" s="616"/>
      <c r="J38" s="616"/>
    </row>
    <row r="39" spans="1:19" ht="11.25" customHeight="1">
      <c r="A39" s="615" t="s">
        <v>127</v>
      </c>
      <c r="B39" s="616"/>
      <c r="C39" s="616"/>
      <c r="D39" s="616"/>
      <c r="E39" s="616"/>
      <c r="F39" s="616"/>
      <c r="G39" s="616"/>
      <c r="H39" s="616"/>
      <c r="I39" s="616"/>
      <c r="J39" s="616"/>
    </row>
    <row r="41" spans="1:19">
      <c r="B41" s="107"/>
      <c r="C41" s="107"/>
      <c r="D41" s="107"/>
      <c r="E41" s="107"/>
      <c r="F41" s="107"/>
      <c r="G41" s="107"/>
      <c r="H41" s="107"/>
      <c r="I41" s="107"/>
      <c r="J41" s="107"/>
    </row>
  </sheetData>
  <mergeCells count="17">
    <mergeCell ref="A1:J1"/>
    <mergeCell ref="B2:D2"/>
    <mergeCell ref="E2:G2"/>
    <mergeCell ref="H2:J2"/>
    <mergeCell ref="A37:J37"/>
    <mergeCell ref="A38:J38"/>
    <mergeCell ref="A39:J39"/>
    <mergeCell ref="G3:G5"/>
    <mergeCell ref="H3:H5"/>
    <mergeCell ref="I3:I5"/>
    <mergeCell ref="J3:J5"/>
    <mergeCell ref="A3:A5"/>
    <mergeCell ref="B3:B5"/>
    <mergeCell ref="C3:C5"/>
    <mergeCell ref="D3:D5"/>
    <mergeCell ref="E3:E5"/>
    <mergeCell ref="F3:F5"/>
  </mergeCells>
  <pageMargins left="0.9055118110236221" right="0.70866141732283472" top="0.74803149606299213" bottom="0.74803149606299213" header="0.31496062992125984" footer="0.31496062992125984"/>
  <pageSetup paperSize="9" scale="8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52">
    <tabColor rgb="FF7030A0"/>
  </sheetPr>
  <dimension ref="A1:S46"/>
  <sheetViews>
    <sheetView view="pageBreakPreview" zoomScaleNormal="70" zoomScaleSheetLayoutView="100" workbookViewId="0">
      <selection activeCell="F25" sqref="F25"/>
    </sheetView>
  </sheetViews>
  <sheetFormatPr defaultColWidth="9.140625" defaultRowHeight="11.25"/>
  <cols>
    <col min="1" max="1" width="13" style="17" customWidth="1"/>
    <col min="2" max="2" width="8.85546875" style="17" customWidth="1"/>
    <col min="3" max="3" width="9" style="17" customWidth="1"/>
    <col min="4" max="4" width="10.5703125" style="17" customWidth="1"/>
    <col min="5" max="5" width="8.85546875" style="17" customWidth="1"/>
    <col min="6" max="6" width="9" style="17" customWidth="1"/>
    <col min="7" max="7" width="10.5703125" style="17" customWidth="1"/>
    <col min="8" max="8" width="8.85546875" style="17" customWidth="1"/>
    <col min="9" max="9" width="9" style="17" customWidth="1"/>
    <col min="10" max="10" width="10.5703125" style="17" customWidth="1"/>
    <col min="11" max="16384" width="9.140625" style="17"/>
  </cols>
  <sheetData>
    <row r="1" spans="1:19" ht="29.25" customHeight="1">
      <c r="A1" s="619" t="s">
        <v>1744</v>
      </c>
      <c r="B1" s="620"/>
      <c r="C1" s="620"/>
      <c r="D1" s="620"/>
      <c r="E1" s="620"/>
      <c r="F1" s="620"/>
      <c r="G1" s="620"/>
      <c r="H1" s="620"/>
      <c r="I1" s="620"/>
      <c r="J1" s="621"/>
    </row>
    <row r="2" spans="1:19" ht="25.5" customHeight="1">
      <c r="A2" s="379" t="s">
        <v>1350</v>
      </c>
      <c r="B2" s="594" t="s">
        <v>769</v>
      </c>
      <c r="C2" s="595"/>
      <c r="D2" s="596"/>
      <c r="E2" s="594" t="s">
        <v>820</v>
      </c>
      <c r="F2" s="595"/>
      <c r="G2" s="596"/>
      <c r="H2" s="594" t="s">
        <v>835</v>
      </c>
      <c r="I2" s="595"/>
      <c r="J2" s="596"/>
    </row>
    <row r="3" spans="1:19" ht="12.75" customHeight="1">
      <c r="A3" s="590" t="s">
        <v>113</v>
      </c>
      <c r="B3" s="590" t="s">
        <v>564</v>
      </c>
      <c r="C3" s="590" t="s">
        <v>563</v>
      </c>
      <c r="D3" s="590" t="s">
        <v>124</v>
      </c>
      <c r="E3" s="590" t="s">
        <v>564</v>
      </c>
      <c r="F3" s="590" t="s">
        <v>563</v>
      </c>
      <c r="G3" s="590" t="s">
        <v>124</v>
      </c>
      <c r="H3" s="590" t="s">
        <v>564</v>
      </c>
      <c r="I3" s="590" t="s">
        <v>563</v>
      </c>
      <c r="J3" s="590" t="s">
        <v>124</v>
      </c>
    </row>
    <row r="4" spans="1:19" ht="14.25" customHeight="1">
      <c r="A4" s="591"/>
      <c r="B4" s="591"/>
      <c r="C4" s="591"/>
      <c r="D4" s="591"/>
      <c r="E4" s="591"/>
      <c r="F4" s="591"/>
      <c r="G4" s="591"/>
      <c r="H4" s="591"/>
      <c r="I4" s="591"/>
      <c r="J4" s="591"/>
    </row>
    <row r="5" spans="1:19" ht="14.25" customHeight="1">
      <c r="A5" s="592"/>
      <c r="B5" s="592"/>
      <c r="C5" s="592"/>
      <c r="D5" s="592"/>
      <c r="E5" s="592"/>
      <c r="F5" s="592"/>
      <c r="G5" s="592"/>
      <c r="H5" s="592"/>
      <c r="I5" s="592"/>
      <c r="J5" s="592"/>
    </row>
    <row r="6" spans="1:19" ht="12.75">
      <c r="A6" s="347">
        <v>45962</v>
      </c>
      <c r="B6" s="459" t="s">
        <v>426</v>
      </c>
      <c r="C6" s="460" t="s">
        <v>426</v>
      </c>
      <c r="D6" s="460" t="s">
        <v>426</v>
      </c>
      <c r="E6" s="459" t="s">
        <v>426</v>
      </c>
      <c r="F6" s="460" t="s">
        <v>426</v>
      </c>
      <c r="G6" s="460" t="s">
        <v>426</v>
      </c>
      <c r="H6" s="461" t="s">
        <v>426</v>
      </c>
      <c r="I6" s="462" t="s">
        <v>426</v>
      </c>
      <c r="J6" s="462" t="s">
        <v>426</v>
      </c>
      <c r="K6" s="107"/>
      <c r="L6" s="107"/>
      <c r="M6" s="107"/>
      <c r="N6" s="107"/>
      <c r="O6" s="107"/>
      <c r="P6" s="107"/>
      <c r="Q6" s="107"/>
      <c r="R6" s="107"/>
      <c r="S6" s="107"/>
    </row>
    <row r="7" spans="1:19" ht="12.75">
      <c r="A7" s="347">
        <v>45963</v>
      </c>
      <c r="B7" s="459" t="s">
        <v>426</v>
      </c>
      <c r="C7" s="460" t="s">
        <v>426</v>
      </c>
      <c r="D7" s="460" t="s">
        <v>426</v>
      </c>
      <c r="E7" s="459" t="s">
        <v>426</v>
      </c>
      <c r="F7" s="460" t="s">
        <v>426</v>
      </c>
      <c r="G7" s="460" t="s">
        <v>426</v>
      </c>
      <c r="H7" s="461" t="s">
        <v>426</v>
      </c>
      <c r="I7" s="462" t="s">
        <v>426</v>
      </c>
      <c r="J7" s="462" t="s">
        <v>426</v>
      </c>
      <c r="K7" s="107"/>
      <c r="L7" s="107"/>
      <c r="M7" s="107"/>
      <c r="N7" s="107"/>
      <c r="O7" s="107"/>
      <c r="P7" s="107"/>
      <c r="Q7" s="107"/>
      <c r="R7" s="107"/>
      <c r="S7" s="107"/>
    </row>
    <row r="8" spans="1:19" ht="12.75">
      <c r="A8" s="347">
        <v>45964</v>
      </c>
      <c r="B8" s="459" t="s">
        <v>426</v>
      </c>
      <c r="C8" s="460" t="s">
        <v>426</v>
      </c>
      <c r="D8" s="460" t="s">
        <v>426</v>
      </c>
      <c r="E8" s="459" t="s">
        <v>426</v>
      </c>
      <c r="F8" s="460" t="s">
        <v>426</v>
      </c>
      <c r="G8" s="460" t="s">
        <v>426</v>
      </c>
      <c r="H8" s="461" t="s">
        <v>426</v>
      </c>
      <c r="I8" s="462" t="s">
        <v>426</v>
      </c>
      <c r="J8" s="462" t="s">
        <v>426</v>
      </c>
      <c r="K8" s="107"/>
      <c r="L8" s="107"/>
      <c r="M8" s="107"/>
      <c r="N8" s="107"/>
      <c r="O8" s="107"/>
      <c r="P8" s="107"/>
      <c r="Q8" s="107"/>
      <c r="R8" s="107"/>
      <c r="S8" s="107"/>
    </row>
    <row r="9" spans="1:19" ht="12.75">
      <c r="A9" s="347">
        <v>45965</v>
      </c>
      <c r="B9" s="459" t="s">
        <v>426</v>
      </c>
      <c r="C9" s="460" t="s">
        <v>426</v>
      </c>
      <c r="D9" s="460" t="s">
        <v>426</v>
      </c>
      <c r="E9" s="459" t="s">
        <v>426</v>
      </c>
      <c r="F9" s="460" t="s">
        <v>426</v>
      </c>
      <c r="G9" s="460" t="s">
        <v>426</v>
      </c>
      <c r="H9" s="461" t="s">
        <v>426</v>
      </c>
      <c r="I9" s="462" t="s">
        <v>426</v>
      </c>
      <c r="J9" s="462" t="s">
        <v>426</v>
      </c>
      <c r="K9" s="107"/>
      <c r="L9" s="107"/>
      <c r="M9" s="107"/>
      <c r="N9" s="107"/>
      <c r="O9" s="107"/>
      <c r="P9" s="107"/>
      <c r="Q9" s="107"/>
      <c r="R9" s="107"/>
      <c r="S9" s="107"/>
    </row>
    <row r="10" spans="1:19" ht="12.75">
      <c r="A10" s="347">
        <v>45966</v>
      </c>
      <c r="B10" s="459" t="s">
        <v>426</v>
      </c>
      <c r="C10" s="460" t="s">
        <v>426</v>
      </c>
      <c r="D10" s="460" t="s">
        <v>426</v>
      </c>
      <c r="E10" s="459" t="s">
        <v>426</v>
      </c>
      <c r="F10" s="460" t="s">
        <v>426</v>
      </c>
      <c r="G10" s="460" t="s">
        <v>426</v>
      </c>
      <c r="H10" s="461" t="s">
        <v>426</v>
      </c>
      <c r="I10" s="462" t="s">
        <v>426</v>
      </c>
      <c r="J10" s="462" t="s">
        <v>426</v>
      </c>
      <c r="K10" s="107"/>
      <c r="L10" s="107"/>
      <c r="M10" s="107"/>
      <c r="N10" s="107"/>
      <c r="O10" s="107"/>
      <c r="P10" s="107"/>
      <c r="Q10" s="107"/>
      <c r="R10" s="107"/>
      <c r="S10" s="107"/>
    </row>
    <row r="11" spans="1:19" ht="12.75">
      <c r="A11" s="347">
        <v>45967</v>
      </c>
      <c r="B11" s="459" t="s">
        <v>426</v>
      </c>
      <c r="C11" s="460" t="s">
        <v>426</v>
      </c>
      <c r="D11" s="460" t="s">
        <v>426</v>
      </c>
      <c r="E11" s="459" t="s">
        <v>426</v>
      </c>
      <c r="F11" s="460" t="s">
        <v>426</v>
      </c>
      <c r="G11" s="460" t="s">
        <v>426</v>
      </c>
      <c r="H11" s="461" t="s">
        <v>426</v>
      </c>
      <c r="I11" s="462" t="s">
        <v>426</v>
      </c>
      <c r="J11" s="462" t="s">
        <v>426</v>
      </c>
      <c r="K11" s="107"/>
      <c r="L11" s="107"/>
      <c r="M11" s="107"/>
      <c r="N11" s="107"/>
      <c r="O11" s="107"/>
      <c r="P11" s="107"/>
      <c r="Q11" s="107"/>
      <c r="R11" s="107"/>
      <c r="S11" s="107"/>
    </row>
    <row r="12" spans="1:19" ht="12.75">
      <c r="A12" s="347">
        <v>45968</v>
      </c>
      <c r="B12" s="459" t="s">
        <v>426</v>
      </c>
      <c r="C12" s="460" t="s">
        <v>426</v>
      </c>
      <c r="D12" s="460" t="s">
        <v>426</v>
      </c>
      <c r="E12" s="459" t="s">
        <v>426</v>
      </c>
      <c r="F12" s="460" t="s">
        <v>426</v>
      </c>
      <c r="G12" s="460" t="s">
        <v>426</v>
      </c>
      <c r="H12" s="461" t="s">
        <v>426</v>
      </c>
      <c r="I12" s="462" t="s">
        <v>426</v>
      </c>
      <c r="J12" s="462" t="s">
        <v>426</v>
      </c>
      <c r="K12" s="107"/>
      <c r="L12" s="107"/>
      <c r="M12" s="107"/>
      <c r="N12" s="107"/>
      <c r="O12" s="107"/>
      <c r="P12" s="107"/>
      <c r="Q12" s="107"/>
      <c r="R12" s="107"/>
      <c r="S12" s="107"/>
    </row>
    <row r="13" spans="1:19" ht="12.75">
      <c r="A13" s="347">
        <v>45969</v>
      </c>
      <c r="B13" s="459" t="s">
        <v>426</v>
      </c>
      <c r="C13" s="460" t="s">
        <v>426</v>
      </c>
      <c r="D13" s="460" t="s">
        <v>426</v>
      </c>
      <c r="E13" s="459" t="s">
        <v>426</v>
      </c>
      <c r="F13" s="460" t="s">
        <v>426</v>
      </c>
      <c r="G13" s="460" t="s">
        <v>426</v>
      </c>
      <c r="H13" s="461" t="s">
        <v>426</v>
      </c>
      <c r="I13" s="462" t="s">
        <v>426</v>
      </c>
      <c r="J13" s="462" t="s">
        <v>426</v>
      </c>
      <c r="K13" s="107"/>
      <c r="L13" s="107"/>
      <c r="M13" s="107"/>
      <c r="N13" s="107"/>
      <c r="O13" s="107"/>
      <c r="P13" s="107"/>
      <c r="Q13" s="107"/>
      <c r="R13" s="107"/>
      <c r="S13" s="107"/>
    </row>
    <row r="14" spans="1:19" ht="12.75">
      <c r="A14" s="347">
        <v>45970</v>
      </c>
      <c r="B14" s="459" t="s">
        <v>426</v>
      </c>
      <c r="C14" s="460" t="s">
        <v>426</v>
      </c>
      <c r="D14" s="460" t="s">
        <v>426</v>
      </c>
      <c r="E14" s="459" t="s">
        <v>426</v>
      </c>
      <c r="F14" s="460" t="s">
        <v>426</v>
      </c>
      <c r="G14" s="460" t="s">
        <v>426</v>
      </c>
      <c r="H14" s="461" t="s">
        <v>426</v>
      </c>
      <c r="I14" s="462" t="s">
        <v>426</v>
      </c>
      <c r="J14" s="462" t="s">
        <v>426</v>
      </c>
      <c r="K14" s="107"/>
      <c r="L14" s="107"/>
      <c r="M14" s="107"/>
      <c r="N14" s="107"/>
      <c r="O14" s="107"/>
      <c r="P14" s="107"/>
      <c r="Q14" s="107"/>
      <c r="R14" s="107"/>
      <c r="S14" s="107"/>
    </row>
    <row r="15" spans="1:19" ht="12.75">
      <c r="A15" s="347">
        <v>45971</v>
      </c>
      <c r="B15" s="459" t="s">
        <v>426</v>
      </c>
      <c r="C15" s="460" t="s">
        <v>426</v>
      </c>
      <c r="D15" s="460" t="s">
        <v>426</v>
      </c>
      <c r="E15" s="459" t="s">
        <v>426</v>
      </c>
      <c r="F15" s="460" t="s">
        <v>426</v>
      </c>
      <c r="G15" s="460" t="s">
        <v>426</v>
      </c>
      <c r="H15" s="461" t="s">
        <v>426</v>
      </c>
      <c r="I15" s="462" t="s">
        <v>426</v>
      </c>
      <c r="J15" s="462" t="s">
        <v>426</v>
      </c>
      <c r="K15" s="107"/>
      <c r="L15" s="107"/>
      <c r="M15" s="107"/>
      <c r="N15" s="107"/>
      <c r="O15" s="107"/>
      <c r="P15" s="107"/>
      <c r="Q15" s="107"/>
      <c r="R15" s="107"/>
      <c r="S15" s="107"/>
    </row>
    <row r="16" spans="1:19" ht="12.75">
      <c r="A16" s="347">
        <v>45972</v>
      </c>
      <c r="B16" s="459" t="s">
        <v>426</v>
      </c>
      <c r="C16" s="460" t="s">
        <v>426</v>
      </c>
      <c r="D16" s="460" t="s">
        <v>426</v>
      </c>
      <c r="E16" s="459" t="s">
        <v>426</v>
      </c>
      <c r="F16" s="460" t="s">
        <v>426</v>
      </c>
      <c r="G16" s="460" t="s">
        <v>426</v>
      </c>
      <c r="H16" s="461" t="s">
        <v>426</v>
      </c>
      <c r="I16" s="462" t="s">
        <v>426</v>
      </c>
      <c r="J16" s="462" t="s">
        <v>426</v>
      </c>
      <c r="K16" s="107"/>
      <c r="L16" s="107"/>
      <c r="M16" s="107"/>
      <c r="N16" s="107"/>
      <c r="O16" s="107"/>
      <c r="P16" s="107"/>
      <c r="Q16" s="107"/>
      <c r="R16" s="107"/>
      <c r="S16" s="107"/>
    </row>
    <row r="17" spans="1:19" ht="12.75">
      <c r="A17" s="347">
        <v>45973</v>
      </c>
      <c r="B17" s="459" t="s">
        <v>426</v>
      </c>
      <c r="C17" s="460" t="s">
        <v>426</v>
      </c>
      <c r="D17" s="460" t="s">
        <v>426</v>
      </c>
      <c r="E17" s="459" t="s">
        <v>426</v>
      </c>
      <c r="F17" s="460" t="s">
        <v>426</v>
      </c>
      <c r="G17" s="460" t="s">
        <v>426</v>
      </c>
      <c r="H17" s="461" t="s">
        <v>426</v>
      </c>
      <c r="I17" s="462" t="s">
        <v>426</v>
      </c>
      <c r="J17" s="462" t="s">
        <v>426</v>
      </c>
      <c r="K17" s="107"/>
      <c r="L17" s="107"/>
      <c r="M17" s="107"/>
      <c r="N17" s="107"/>
      <c r="O17" s="107"/>
      <c r="P17" s="107"/>
      <c r="Q17" s="107"/>
      <c r="R17" s="107"/>
      <c r="S17" s="107"/>
    </row>
    <row r="18" spans="1:19" ht="12.75">
      <c r="A18" s="347">
        <v>45974</v>
      </c>
      <c r="B18" s="459" t="s">
        <v>426</v>
      </c>
      <c r="C18" s="460" t="s">
        <v>426</v>
      </c>
      <c r="D18" s="460" t="s">
        <v>426</v>
      </c>
      <c r="E18" s="459" t="s">
        <v>426</v>
      </c>
      <c r="F18" s="460" t="s">
        <v>426</v>
      </c>
      <c r="G18" s="460" t="s">
        <v>426</v>
      </c>
      <c r="H18" s="461" t="s">
        <v>426</v>
      </c>
      <c r="I18" s="462" t="s">
        <v>426</v>
      </c>
      <c r="J18" s="462" t="s">
        <v>426</v>
      </c>
      <c r="K18" s="107"/>
      <c r="L18" s="107"/>
      <c r="M18" s="107"/>
      <c r="N18" s="107"/>
      <c r="O18" s="107"/>
      <c r="P18" s="107"/>
      <c r="Q18" s="107"/>
      <c r="R18" s="107"/>
      <c r="S18" s="107"/>
    </row>
    <row r="19" spans="1:19" ht="12.75">
      <c r="A19" s="347">
        <v>45975</v>
      </c>
      <c r="B19" s="459" t="s">
        <v>426</v>
      </c>
      <c r="C19" s="460" t="s">
        <v>426</v>
      </c>
      <c r="D19" s="460" t="s">
        <v>426</v>
      </c>
      <c r="E19" s="459" t="s">
        <v>426</v>
      </c>
      <c r="F19" s="460" t="s">
        <v>426</v>
      </c>
      <c r="G19" s="460" t="s">
        <v>426</v>
      </c>
      <c r="H19" s="461" t="s">
        <v>426</v>
      </c>
      <c r="I19" s="462" t="s">
        <v>426</v>
      </c>
      <c r="J19" s="462" t="s">
        <v>426</v>
      </c>
      <c r="K19" s="107"/>
      <c r="L19" s="107"/>
      <c r="M19" s="107"/>
      <c r="N19" s="107"/>
      <c r="O19" s="107"/>
      <c r="P19" s="107"/>
      <c r="Q19" s="107"/>
      <c r="R19" s="107"/>
      <c r="S19" s="107"/>
    </row>
    <row r="20" spans="1:19" ht="12.75">
      <c r="A20" s="347">
        <v>45976</v>
      </c>
      <c r="B20" s="459" t="s">
        <v>426</v>
      </c>
      <c r="C20" s="460" t="s">
        <v>426</v>
      </c>
      <c r="D20" s="460" t="s">
        <v>426</v>
      </c>
      <c r="E20" s="459" t="s">
        <v>426</v>
      </c>
      <c r="F20" s="460" t="s">
        <v>426</v>
      </c>
      <c r="G20" s="460" t="s">
        <v>426</v>
      </c>
      <c r="H20" s="461" t="s">
        <v>426</v>
      </c>
      <c r="I20" s="462" t="s">
        <v>426</v>
      </c>
      <c r="J20" s="462" t="s">
        <v>426</v>
      </c>
      <c r="K20" s="107"/>
      <c r="L20" s="107"/>
      <c r="M20" s="107"/>
      <c r="N20" s="107"/>
      <c r="O20" s="107"/>
      <c r="P20" s="107"/>
      <c r="Q20" s="107"/>
      <c r="R20" s="107"/>
      <c r="S20" s="107"/>
    </row>
    <row r="21" spans="1:19" ht="12.75">
      <c r="A21" s="347">
        <v>45977</v>
      </c>
      <c r="B21" s="459" t="s">
        <v>426</v>
      </c>
      <c r="C21" s="460" t="s">
        <v>426</v>
      </c>
      <c r="D21" s="460" t="s">
        <v>426</v>
      </c>
      <c r="E21" s="459" t="s">
        <v>426</v>
      </c>
      <c r="F21" s="460" t="s">
        <v>426</v>
      </c>
      <c r="G21" s="460" t="s">
        <v>426</v>
      </c>
      <c r="H21" s="461" t="s">
        <v>426</v>
      </c>
      <c r="I21" s="462" t="s">
        <v>426</v>
      </c>
      <c r="J21" s="462" t="s">
        <v>426</v>
      </c>
      <c r="K21" s="107"/>
      <c r="L21" s="107"/>
      <c r="M21" s="107"/>
      <c r="N21" s="107"/>
      <c r="O21" s="107"/>
      <c r="P21" s="107"/>
      <c r="Q21" s="107"/>
      <c r="R21" s="107"/>
      <c r="S21" s="107"/>
    </row>
    <row r="22" spans="1:19" ht="12.75">
      <c r="A22" s="347">
        <v>45978</v>
      </c>
      <c r="B22" s="459" t="s">
        <v>426</v>
      </c>
      <c r="C22" s="460" t="s">
        <v>426</v>
      </c>
      <c r="D22" s="460" t="s">
        <v>426</v>
      </c>
      <c r="E22" s="459" t="s">
        <v>426</v>
      </c>
      <c r="F22" s="460" t="s">
        <v>426</v>
      </c>
      <c r="G22" s="460" t="s">
        <v>426</v>
      </c>
      <c r="H22" s="461" t="s">
        <v>426</v>
      </c>
      <c r="I22" s="462" t="s">
        <v>426</v>
      </c>
      <c r="J22" s="462" t="s">
        <v>426</v>
      </c>
      <c r="K22" s="107"/>
      <c r="L22" s="107"/>
      <c r="M22" s="107"/>
      <c r="N22" s="107"/>
      <c r="O22" s="107"/>
      <c r="P22" s="107"/>
      <c r="Q22" s="107"/>
      <c r="R22" s="107"/>
      <c r="S22" s="107"/>
    </row>
    <row r="23" spans="1:19" ht="12.75">
      <c r="A23" s="347">
        <v>45979</v>
      </c>
      <c r="B23" s="459" t="s">
        <v>426</v>
      </c>
      <c r="C23" s="460" t="s">
        <v>426</v>
      </c>
      <c r="D23" s="460" t="s">
        <v>426</v>
      </c>
      <c r="E23" s="459" t="s">
        <v>426</v>
      </c>
      <c r="F23" s="460" t="s">
        <v>426</v>
      </c>
      <c r="G23" s="460" t="s">
        <v>426</v>
      </c>
      <c r="H23" s="461" t="s">
        <v>426</v>
      </c>
      <c r="I23" s="462" t="s">
        <v>426</v>
      </c>
      <c r="J23" s="462" t="s">
        <v>426</v>
      </c>
      <c r="K23" s="107"/>
      <c r="L23" s="107"/>
      <c r="M23" s="107"/>
      <c r="N23" s="107"/>
      <c r="O23" s="107"/>
      <c r="P23" s="107"/>
      <c r="Q23" s="107"/>
      <c r="R23" s="107"/>
      <c r="S23" s="107"/>
    </row>
    <row r="24" spans="1:19" ht="12.75">
      <c r="A24" s="347">
        <v>45980</v>
      </c>
      <c r="B24" s="459" t="s">
        <v>426</v>
      </c>
      <c r="C24" s="460" t="s">
        <v>426</v>
      </c>
      <c r="D24" s="460" t="s">
        <v>426</v>
      </c>
      <c r="E24" s="459" t="s">
        <v>426</v>
      </c>
      <c r="F24" s="460" t="s">
        <v>426</v>
      </c>
      <c r="G24" s="460" t="s">
        <v>426</v>
      </c>
      <c r="H24" s="461" t="s">
        <v>426</v>
      </c>
      <c r="I24" s="462" t="s">
        <v>426</v>
      </c>
      <c r="J24" s="462" t="s">
        <v>426</v>
      </c>
      <c r="K24" s="107"/>
      <c r="L24" s="107"/>
      <c r="M24" s="107"/>
      <c r="N24" s="107"/>
      <c r="O24" s="107"/>
      <c r="P24" s="107"/>
      <c r="Q24" s="107"/>
      <c r="R24" s="107"/>
      <c r="S24" s="107"/>
    </row>
    <row r="25" spans="1:19" ht="12.75">
      <c r="A25" s="347">
        <v>45981</v>
      </c>
      <c r="B25" s="459" t="s">
        <v>426</v>
      </c>
      <c r="C25" s="460" t="s">
        <v>426</v>
      </c>
      <c r="D25" s="460" t="s">
        <v>426</v>
      </c>
      <c r="E25" s="459" t="s">
        <v>426</v>
      </c>
      <c r="F25" s="460" t="s">
        <v>426</v>
      </c>
      <c r="G25" s="460" t="s">
        <v>426</v>
      </c>
      <c r="H25" s="461" t="s">
        <v>426</v>
      </c>
      <c r="I25" s="462" t="s">
        <v>426</v>
      </c>
      <c r="J25" s="462" t="s">
        <v>426</v>
      </c>
      <c r="K25" s="107"/>
      <c r="L25" s="107"/>
      <c r="M25" s="107"/>
      <c r="N25" s="107"/>
      <c r="O25" s="107"/>
      <c r="P25" s="107"/>
      <c r="Q25" s="107"/>
      <c r="R25" s="107"/>
      <c r="S25" s="107"/>
    </row>
    <row r="26" spans="1:19" ht="12.75">
      <c r="A26" s="347">
        <v>45982</v>
      </c>
      <c r="B26" s="459" t="s">
        <v>426</v>
      </c>
      <c r="C26" s="460" t="s">
        <v>426</v>
      </c>
      <c r="D26" s="460" t="s">
        <v>426</v>
      </c>
      <c r="E26" s="459" t="s">
        <v>426</v>
      </c>
      <c r="F26" s="460" t="s">
        <v>426</v>
      </c>
      <c r="G26" s="460" t="s">
        <v>426</v>
      </c>
      <c r="H26" s="461" t="s">
        <v>426</v>
      </c>
      <c r="I26" s="462" t="s">
        <v>426</v>
      </c>
      <c r="J26" s="462" t="s">
        <v>426</v>
      </c>
      <c r="K26" s="107"/>
      <c r="L26" s="107"/>
      <c r="M26" s="107"/>
      <c r="N26" s="107"/>
      <c r="O26" s="107"/>
      <c r="P26" s="107"/>
      <c r="Q26" s="107"/>
      <c r="R26" s="107"/>
      <c r="S26" s="107"/>
    </row>
    <row r="27" spans="1:19" ht="12.75">
      <c r="A27" s="347">
        <v>45983</v>
      </c>
      <c r="B27" s="459" t="s">
        <v>426</v>
      </c>
      <c r="C27" s="460" t="s">
        <v>426</v>
      </c>
      <c r="D27" s="460" t="s">
        <v>426</v>
      </c>
      <c r="E27" s="459" t="s">
        <v>426</v>
      </c>
      <c r="F27" s="460" t="s">
        <v>426</v>
      </c>
      <c r="G27" s="460" t="s">
        <v>426</v>
      </c>
      <c r="H27" s="461" t="s">
        <v>426</v>
      </c>
      <c r="I27" s="462" t="s">
        <v>426</v>
      </c>
      <c r="J27" s="462" t="s">
        <v>426</v>
      </c>
      <c r="K27" s="107"/>
      <c r="L27" s="107"/>
      <c r="M27" s="107"/>
      <c r="N27" s="107"/>
      <c r="O27" s="107"/>
      <c r="P27" s="107"/>
      <c r="Q27" s="107"/>
      <c r="R27" s="107"/>
      <c r="S27" s="107"/>
    </row>
    <row r="28" spans="1:19" ht="12.75">
      <c r="A28" s="347">
        <v>45984</v>
      </c>
      <c r="B28" s="459" t="s">
        <v>426</v>
      </c>
      <c r="C28" s="460" t="s">
        <v>426</v>
      </c>
      <c r="D28" s="460" t="s">
        <v>426</v>
      </c>
      <c r="E28" s="459" t="s">
        <v>426</v>
      </c>
      <c r="F28" s="460" t="s">
        <v>426</v>
      </c>
      <c r="G28" s="460" t="s">
        <v>426</v>
      </c>
      <c r="H28" s="461" t="s">
        <v>426</v>
      </c>
      <c r="I28" s="462" t="s">
        <v>426</v>
      </c>
      <c r="J28" s="462" t="s">
        <v>426</v>
      </c>
      <c r="K28" s="107"/>
      <c r="L28" s="107"/>
      <c r="M28" s="107"/>
      <c r="N28" s="107"/>
      <c r="O28" s="107"/>
      <c r="P28" s="107"/>
      <c r="Q28" s="107"/>
      <c r="R28" s="107"/>
      <c r="S28" s="107"/>
    </row>
    <row r="29" spans="1:19" ht="12.75">
      <c r="A29" s="347">
        <v>45985</v>
      </c>
      <c r="B29" s="459" t="s">
        <v>426</v>
      </c>
      <c r="C29" s="460" t="s">
        <v>426</v>
      </c>
      <c r="D29" s="460" t="s">
        <v>426</v>
      </c>
      <c r="E29" s="459" t="s">
        <v>426</v>
      </c>
      <c r="F29" s="460" t="s">
        <v>426</v>
      </c>
      <c r="G29" s="460" t="s">
        <v>426</v>
      </c>
      <c r="H29" s="461" t="s">
        <v>426</v>
      </c>
      <c r="I29" s="462" t="s">
        <v>426</v>
      </c>
      <c r="J29" s="462" t="s">
        <v>426</v>
      </c>
      <c r="K29" s="107"/>
      <c r="L29" s="107"/>
      <c r="M29" s="107"/>
      <c r="N29" s="107"/>
      <c r="O29" s="107"/>
      <c r="P29" s="107"/>
      <c r="Q29" s="107"/>
      <c r="R29" s="107"/>
      <c r="S29" s="107"/>
    </row>
    <row r="30" spans="1:19" ht="12.75">
      <c r="A30" s="347">
        <v>45986</v>
      </c>
      <c r="B30" s="459" t="s">
        <v>426</v>
      </c>
      <c r="C30" s="460" t="s">
        <v>426</v>
      </c>
      <c r="D30" s="460" t="s">
        <v>426</v>
      </c>
      <c r="E30" s="459" t="s">
        <v>426</v>
      </c>
      <c r="F30" s="460" t="s">
        <v>426</v>
      </c>
      <c r="G30" s="460" t="s">
        <v>426</v>
      </c>
      <c r="H30" s="461" t="s">
        <v>426</v>
      </c>
      <c r="I30" s="462" t="s">
        <v>426</v>
      </c>
      <c r="J30" s="462" t="s">
        <v>426</v>
      </c>
      <c r="K30" s="107"/>
      <c r="L30" s="107"/>
      <c r="M30" s="107"/>
      <c r="N30" s="107"/>
      <c r="O30" s="107"/>
      <c r="P30" s="107"/>
      <c r="Q30" s="107"/>
      <c r="R30" s="107"/>
      <c r="S30" s="107"/>
    </row>
    <row r="31" spans="1:19" ht="12.75">
      <c r="A31" s="347">
        <v>45987</v>
      </c>
      <c r="B31" s="459" t="s">
        <v>426</v>
      </c>
      <c r="C31" s="460" t="s">
        <v>426</v>
      </c>
      <c r="D31" s="460" t="s">
        <v>426</v>
      </c>
      <c r="E31" s="459" t="s">
        <v>426</v>
      </c>
      <c r="F31" s="460" t="s">
        <v>426</v>
      </c>
      <c r="G31" s="460" t="s">
        <v>426</v>
      </c>
      <c r="H31" s="461" t="s">
        <v>426</v>
      </c>
      <c r="I31" s="462" t="s">
        <v>426</v>
      </c>
      <c r="J31" s="462" t="s">
        <v>426</v>
      </c>
      <c r="K31" s="107"/>
      <c r="L31" s="107"/>
      <c r="M31" s="107"/>
      <c r="N31" s="107"/>
      <c r="O31" s="107"/>
      <c r="P31" s="107"/>
      <c r="Q31" s="107"/>
      <c r="R31" s="107"/>
      <c r="S31" s="107"/>
    </row>
    <row r="32" spans="1:19" ht="12.75">
      <c r="A32" s="347">
        <v>45988</v>
      </c>
      <c r="B32" s="459" t="s">
        <v>426</v>
      </c>
      <c r="C32" s="460" t="s">
        <v>426</v>
      </c>
      <c r="D32" s="460" t="s">
        <v>426</v>
      </c>
      <c r="E32" s="459" t="s">
        <v>426</v>
      </c>
      <c r="F32" s="460" t="s">
        <v>426</v>
      </c>
      <c r="G32" s="460" t="s">
        <v>426</v>
      </c>
      <c r="H32" s="461" t="s">
        <v>426</v>
      </c>
      <c r="I32" s="462" t="s">
        <v>426</v>
      </c>
      <c r="J32" s="462" t="s">
        <v>426</v>
      </c>
      <c r="K32" s="107"/>
      <c r="L32" s="107"/>
      <c r="M32" s="107"/>
      <c r="N32" s="107"/>
      <c r="O32" s="107"/>
      <c r="P32" s="107"/>
      <c r="Q32" s="107"/>
      <c r="R32" s="107"/>
      <c r="S32" s="107"/>
    </row>
    <row r="33" spans="1:19" ht="12.75">
      <c r="A33" s="347">
        <v>45989</v>
      </c>
      <c r="B33" s="459" t="s">
        <v>426</v>
      </c>
      <c r="C33" s="460" t="s">
        <v>426</v>
      </c>
      <c r="D33" s="460" t="s">
        <v>426</v>
      </c>
      <c r="E33" s="459" t="s">
        <v>426</v>
      </c>
      <c r="F33" s="460" t="s">
        <v>426</v>
      </c>
      <c r="G33" s="460" t="s">
        <v>426</v>
      </c>
      <c r="H33" s="461" t="s">
        <v>426</v>
      </c>
      <c r="I33" s="462" t="s">
        <v>426</v>
      </c>
      <c r="J33" s="462" t="s">
        <v>426</v>
      </c>
      <c r="K33" s="107"/>
      <c r="L33" s="107"/>
      <c r="M33" s="107"/>
      <c r="N33" s="107"/>
      <c r="O33" s="107"/>
      <c r="P33" s="107"/>
      <c r="Q33" s="107"/>
      <c r="R33" s="107"/>
      <c r="S33" s="107"/>
    </row>
    <row r="34" spans="1:19" ht="12.75">
      <c r="A34" s="347">
        <v>45990</v>
      </c>
      <c r="B34" s="459" t="s">
        <v>426</v>
      </c>
      <c r="C34" s="460" t="s">
        <v>426</v>
      </c>
      <c r="D34" s="460" t="s">
        <v>426</v>
      </c>
      <c r="E34" s="459" t="s">
        <v>426</v>
      </c>
      <c r="F34" s="460" t="s">
        <v>426</v>
      </c>
      <c r="G34" s="460" t="s">
        <v>426</v>
      </c>
      <c r="H34" s="461" t="s">
        <v>426</v>
      </c>
      <c r="I34" s="462" t="s">
        <v>426</v>
      </c>
      <c r="J34" s="462" t="s">
        <v>426</v>
      </c>
      <c r="K34" s="107"/>
      <c r="L34" s="107"/>
      <c r="M34" s="107"/>
      <c r="N34" s="107"/>
      <c r="O34" s="107"/>
      <c r="P34" s="107"/>
      <c r="Q34" s="107"/>
      <c r="R34" s="107"/>
      <c r="S34" s="107"/>
    </row>
    <row r="35" spans="1:19" ht="12.75">
      <c r="A35" s="347">
        <v>45991</v>
      </c>
      <c r="B35" s="459" t="s">
        <v>426</v>
      </c>
      <c r="C35" s="460" t="s">
        <v>426</v>
      </c>
      <c r="D35" s="460" t="s">
        <v>426</v>
      </c>
      <c r="E35" s="459" t="s">
        <v>426</v>
      </c>
      <c r="F35" s="460" t="s">
        <v>426</v>
      </c>
      <c r="G35" s="460" t="s">
        <v>426</v>
      </c>
      <c r="H35" s="461" t="s">
        <v>426</v>
      </c>
      <c r="I35" s="462" t="s">
        <v>426</v>
      </c>
      <c r="J35" s="462" t="s">
        <v>426</v>
      </c>
      <c r="K35" s="107"/>
      <c r="L35" s="107"/>
      <c r="M35" s="107"/>
      <c r="N35" s="107"/>
      <c r="O35" s="107"/>
      <c r="P35" s="107"/>
      <c r="Q35" s="107"/>
      <c r="R35" s="107"/>
      <c r="S35" s="107"/>
    </row>
    <row r="36" spans="1:19" s="148" customFormat="1" ht="14.25">
      <c r="A36" s="352"/>
      <c r="B36" s="459" t="s">
        <v>426</v>
      </c>
      <c r="C36" s="460" t="s">
        <v>426</v>
      </c>
      <c r="D36" s="460" t="s">
        <v>426</v>
      </c>
      <c r="E36" s="459" t="s">
        <v>426</v>
      </c>
      <c r="F36" s="460" t="s">
        <v>426</v>
      </c>
      <c r="G36" s="460" t="s">
        <v>426</v>
      </c>
      <c r="H36" s="461" t="s">
        <v>426</v>
      </c>
      <c r="I36" s="462" t="s">
        <v>426</v>
      </c>
      <c r="J36" s="462" t="s">
        <v>426</v>
      </c>
      <c r="K36" s="147"/>
      <c r="L36" s="147"/>
      <c r="M36" s="146"/>
      <c r="N36" s="146"/>
      <c r="O36" s="146"/>
      <c r="P36" s="146"/>
      <c r="Q36" s="146"/>
      <c r="R36" s="146"/>
      <c r="S36" s="146"/>
    </row>
    <row r="37" spans="1:19" ht="11.25" customHeight="1">
      <c r="A37" s="597" t="s">
        <v>713</v>
      </c>
      <c r="B37" s="598"/>
      <c r="C37" s="598"/>
      <c r="D37" s="598"/>
      <c r="E37" s="598"/>
      <c r="F37" s="598"/>
      <c r="G37" s="598"/>
      <c r="H37" s="355"/>
      <c r="I37" s="355"/>
      <c r="J37" s="355"/>
      <c r="L37" s="18"/>
    </row>
    <row r="38" spans="1:19" ht="33.75" customHeight="1">
      <c r="A38" s="599" t="s">
        <v>126</v>
      </c>
      <c r="B38" s="600"/>
      <c r="C38" s="600"/>
      <c r="D38" s="600"/>
      <c r="E38" s="600"/>
      <c r="F38" s="600"/>
      <c r="G38" s="600"/>
      <c r="H38" s="355"/>
      <c r="I38" s="355"/>
      <c r="J38" s="355"/>
    </row>
    <row r="39" spans="1:19" ht="11.25" customHeight="1">
      <c r="A39" s="599" t="s">
        <v>127</v>
      </c>
      <c r="B39" s="600"/>
      <c r="C39" s="600"/>
      <c r="D39" s="600"/>
      <c r="E39" s="600"/>
      <c r="F39" s="600"/>
      <c r="G39" s="600"/>
      <c r="H39" s="355"/>
      <c r="I39" s="355"/>
      <c r="J39" s="355"/>
    </row>
    <row r="42" spans="1:19">
      <c r="B42" s="107"/>
      <c r="C42" s="107"/>
      <c r="D42" s="107"/>
      <c r="E42" s="107"/>
      <c r="F42" s="107"/>
      <c r="G42" s="107"/>
      <c r="H42" s="107"/>
      <c r="I42" s="107"/>
      <c r="J42" s="107"/>
    </row>
    <row r="44" spans="1:19">
      <c r="B44" s="119"/>
      <c r="C44" s="119"/>
      <c r="E44" s="119"/>
      <c r="F44" s="119"/>
      <c r="H44" s="119"/>
      <c r="I44" s="119"/>
    </row>
    <row r="45" spans="1:19">
      <c r="C45" s="18"/>
      <c r="D45" s="18"/>
      <c r="F45" s="18"/>
      <c r="G45" s="18"/>
      <c r="I45" s="18"/>
      <c r="J45" s="18"/>
    </row>
    <row r="46" spans="1:19">
      <c r="C46" s="18"/>
      <c r="D46" s="18"/>
      <c r="F46" s="18"/>
      <c r="G46" s="18"/>
      <c r="I46" s="18"/>
      <c r="J46" s="18"/>
    </row>
  </sheetData>
  <mergeCells count="17">
    <mergeCell ref="A1:J1"/>
    <mergeCell ref="G3:G5"/>
    <mergeCell ref="H3:H5"/>
    <mergeCell ref="I3:I5"/>
    <mergeCell ref="J3:J5"/>
    <mergeCell ref="B3:B5"/>
    <mergeCell ref="C3:C5"/>
    <mergeCell ref="D3:D5"/>
    <mergeCell ref="E3:E5"/>
    <mergeCell ref="F3:F5"/>
    <mergeCell ref="H2:J2"/>
    <mergeCell ref="A3:A5"/>
    <mergeCell ref="B2:D2"/>
    <mergeCell ref="E2:G2"/>
    <mergeCell ref="A39:G39"/>
    <mergeCell ref="A37:G37"/>
    <mergeCell ref="A38:G38"/>
  </mergeCells>
  <pageMargins left="0.9055118110236221" right="0.70866141732283472" top="0.74803149606299213" bottom="0.74803149606299213" header="0.31496062992125984" footer="0.31496062992125984"/>
  <pageSetup paperSize="9" scale="73"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7">
    <tabColor rgb="FF7030A0"/>
  </sheetPr>
  <dimension ref="A1:H594"/>
  <sheetViews>
    <sheetView view="pageBreakPreview" zoomScaleNormal="40" zoomScaleSheetLayoutView="100" workbookViewId="0">
      <selection activeCell="F25" sqref="F25"/>
    </sheetView>
  </sheetViews>
  <sheetFormatPr defaultColWidth="9.140625" defaultRowHeight="12"/>
  <cols>
    <col min="1" max="1" width="31" style="16" customWidth="1"/>
    <col min="2" max="2" width="10.140625" style="16" customWidth="1"/>
    <col min="3" max="3" width="10.85546875" style="16" customWidth="1"/>
    <col min="4" max="4" width="11" style="16" customWidth="1"/>
    <col min="5" max="5" width="11.5703125" style="16" customWidth="1"/>
    <col min="6" max="6" width="11.85546875" style="16" customWidth="1"/>
    <col min="7" max="7" width="10.85546875" style="16" customWidth="1"/>
    <col min="8" max="8" width="11.28515625" style="16" customWidth="1"/>
    <col min="9" max="16384" width="9.140625" style="16"/>
  </cols>
  <sheetData>
    <row r="1" spans="1:8">
      <c r="A1" s="628" t="s">
        <v>1777</v>
      </c>
      <c r="B1" s="628"/>
      <c r="C1" s="628"/>
      <c r="D1" s="628"/>
      <c r="E1" s="628"/>
      <c r="F1" s="628"/>
      <c r="G1" s="628"/>
      <c r="H1" s="628"/>
    </row>
    <row r="2" spans="1:8" ht="24.75" customHeight="1">
      <c r="A2" s="629" t="s">
        <v>470</v>
      </c>
      <c r="B2" s="631" t="s">
        <v>128</v>
      </c>
      <c r="C2" s="631"/>
      <c r="D2" s="631"/>
      <c r="E2" s="631" t="s">
        <v>793</v>
      </c>
      <c r="F2" s="631"/>
      <c r="G2" s="631"/>
      <c r="H2" s="629" t="s">
        <v>129</v>
      </c>
    </row>
    <row r="3" spans="1:8">
      <c r="A3" s="630"/>
      <c r="B3" s="378" t="s">
        <v>130</v>
      </c>
      <c r="C3" s="378" t="s">
        <v>560</v>
      </c>
      <c r="D3" s="378" t="s">
        <v>131</v>
      </c>
      <c r="E3" s="378" t="s">
        <v>130</v>
      </c>
      <c r="F3" s="378" t="s">
        <v>560</v>
      </c>
      <c r="G3" s="378" t="s">
        <v>131</v>
      </c>
      <c r="H3" s="630"/>
    </row>
    <row r="4" spans="1:8" customFormat="1" ht="15">
      <c r="A4" s="356" t="s">
        <v>946</v>
      </c>
      <c r="B4" s="357">
        <v>494.20809250001241</v>
      </c>
      <c r="C4" s="357">
        <v>0</v>
      </c>
      <c r="D4" s="357">
        <v>-494.20809250001241</v>
      </c>
      <c r="E4" s="357">
        <v>11.991317499999999</v>
      </c>
      <c r="F4" s="357">
        <v>885.94087500000001</v>
      </c>
      <c r="G4" s="357">
        <v>873.94955749999997</v>
      </c>
      <c r="H4" s="357">
        <v>379.74146499998756</v>
      </c>
    </row>
    <row r="5" spans="1:8" customFormat="1" ht="15">
      <c r="A5" s="356" t="s">
        <v>950</v>
      </c>
      <c r="B5" s="357">
        <v>4.8780399999999897</v>
      </c>
      <c r="C5" s="357">
        <v>37.826885000000019</v>
      </c>
      <c r="D5" s="357">
        <v>32.948845000000027</v>
      </c>
      <c r="E5" s="357">
        <v>146.544735</v>
      </c>
      <c r="F5" s="357">
        <v>850.04699499999992</v>
      </c>
      <c r="G5" s="357">
        <v>703.50225999999998</v>
      </c>
      <c r="H5" s="357">
        <v>736.45110499999998</v>
      </c>
    </row>
    <row r="6" spans="1:8" customFormat="1" ht="15">
      <c r="A6" s="356" t="s">
        <v>904</v>
      </c>
      <c r="B6" s="357">
        <v>42.466440000000603</v>
      </c>
      <c r="C6" s="357">
        <v>397.70923145917789</v>
      </c>
      <c r="D6" s="357">
        <v>355.24279145917728</v>
      </c>
      <c r="E6" s="357">
        <v>114.59882</v>
      </c>
      <c r="F6" s="357">
        <v>645.76704749999999</v>
      </c>
      <c r="G6" s="357">
        <v>531.16822749999994</v>
      </c>
      <c r="H6" s="357">
        <v>886.41101895917723</v>
      </c>
    </row>
    <row r="7" spans="1:8" customFormat="1" ht="15">
      <c r="A7" s="356" t="s">
        <v>925</v>
      </c>
      <c r="B7" s="357">
        <v>55.793000000000447</v>
      </c>
      <c r="C7" s="357">
        <v>25.767619999999972</v>
      </c>
      <c r="D7" s="357">
        <v>-30.025380000000474</v>
      </c>
      <c r="E7" s="357">
        <v>89.864654999999999</v>
      </c>
      <c r="F7" s="357">
        <v>628.67705999999998</v>
      </c>
      <c r="G7" s="357">
        <v>538.81240500000001</v>
      </c>
      <c r="H7" s="357">
        <v>508.78702499999952</v>
      </c>
    </row>
    <row r="8" spans="1:8" customFormat="1" ht="15">
      <c r="A8" s="356" t="s">
        <v>943</v>
      </c>
      <c r="B8" s="357">
        <v>0</v>
      </c>
      <c r="C8" s="357">
        <v>243.70228999999782</v>
      </c>
      <c r="D8" s="357">
        <v>243.70228999999782</v>
      </c>
      <c r="E8" s="357">
        <v>10.144774999999999</v>
      </c>
      <c r="F8" s="357">
        <v>137.16615999999999</v>
      </c>
      <c r="G8" s="357">
        <v>127.021385</v>
      </c>
      <c r="H8" s="357">
        <v>370.7236749999978</v>
      </c>
    </row>
    <row r="9" spans="1:8" customFormat="1" ht="15">
      <c r="A9" s="356" t="s">
        <v>897</v>
      </c>
      <c r="B9" s="357">
        <v>916.57116250000001</v>
      </c>
      <c r="C9" s="357">
        <v>35.693384999999672</v>
      </c>
      <c r="D9" s="357">
        <v>-880.87777750000032</v>
      </c>
      <c r="E9" s="357">
        <v>583.43067250000001</v>
      </c>
      <c r="F9" s="357">
        <v>587.90738749999991</v>
      </c>
      <c r="G9" s="357">
        <v>4.4767149999999738</v>
      </c>
      <c r="H9" s="357">
        <v>-876.40106250000031</v>
      </c>
    </row>
    <row r="10" spans="1:8" customFormat="1" ht="15">
      <c r="A10" s="356" t="s">
        <v>923</v>
      </c>
      <c r="B10" s="357">
        <v>46.176105000000007</v>
      </c>
      <c r="C10" s="357">
        <v>702.03383454999982</v>
      </c>
      <c r="D10" s="357">
        <v>655.85772954999982</v>
      </c>
      <c r="E10" s="357">
        <v>73.5040525</v>
      </c>
      <c r="F10" s="357">
        <v>612.79708500000004</v>
      </c>
      <c r="G10" s="357">
        <v>539.29303249999998</v>
      </c>
      <c r="H10" s="357">
        <v>1195.1507620499997</v>
      </c>
    </row>
    <row r="11" spans="1:8" customFormat="1" ht="15">
      <c r="A11" s="356" t="s">
        <v>893</v>
      </c>
      <c r="B11" s="357">
        <v>46.558089999999666</v>
      </c>
      <c r="C11" s="357">
        <v>140.79405499999987</v>
      </c>
      <c r="D11" s="357">
        <v>94.235965000000206</v>
      </c>
      <c r="E11" s="357">
        <v>307.75593750000002</v>
      </c>
      <c r="F11" s="357">
        <v>981.54003499999999</v>
      </c>
      <c r="G11" s="357">
        <v>673.78409749999992</v>
      </c>
      <c r="H11" s="357">
        <v>768.02006250000011</v>
      </c>
    </row>
    <row r="12" spans="1:8" customFormat="1" ht="15">
      <c r="A12" s="356" t="s">
        <v>913</v>
      </c>
      <c r="B12" s="357">
        <v>13.14518</v>
      </c>
      <c r="C12" s="357">
        <v>1031.4727324999931</v>
      </c>
      <c r="D12" s="357">
        <v>1018.3275524999931</v>
      </c>
      <c r="E12" s="357">
        <v>10.411595</v>
      </c>
      <c r="F12" s="357">
        <v>1847.9682475</v>
      </c>
      <c r="G12" s="357">
        <v>1837.5566525000002</v>
      </c>
      <c r="H12" s="357">
        <v>2855.884204999993</v>
      </c>
    </row>
    <row r="13" spans="1:8" customFormat="1" ht="15">
      <c r="A13" s="356" t="s">
        <v>907</v>
      </c>
      <c r="B13" s="357">
        <v>9.5799999999999982E-2</v>
      </c>
      <c r="C13" s="357">
        <v>1.9890000000000001</v>
      </c>
      <c r="D13" s="357">
        <v>1.8932000000000002</v>
      </c>
      <c r="E13" s="357">
        <v>181.28392250000002</v>
      </c>
      <c r="F13" s="357">
        <v>16.888267500000001</v>
      </c>
      <c r="G13" s="357">
        <v>-164.395655</v>
      </c>
      <c r="H13" s="357">
        <v>-162.502455</v>
      </c>
    </row>
    <row r="14" spans="1:8" customFormat="1" ht="15">
      <c r="A14" s="356" t="s">
        <v>910</v>
      </c>
      <c r="B14" s="357">
        <v>11.172245000000107</v>
      </c>
      <c r="C14" s="357">
        <v>611.61802271499994</v>
      </c>
      <c r="D14" s="357">
        <v>600.44577771499985</v>
      </c>
      <c r="E14" s="357">
        <v>244.14432500000001</v>
      </c>
      <c r="F14" s="357">
        <v>630.92192249999994</v>
      </c>
      <c r="G14" s="357">
        <v>386.77759749999996</v>
      </c>
      <c r="H14" s="357">
        <v>987.22337521499981</v>
      </c>
    </row>
    <row r="15" spans="1:8" customFormat="1" ht="15">
      <c r="A15" s="356" t="s">
        <v>915</v>
      </c>
      <c r="B15" s="357">
        <v>2.7699575000000003</v>
      </c>
      <c r="C15" s="357">
        <v>373.76931249999876</v>
      </c>
      <c r="D15" s="357">
        <v>370.99935499999879</v>
      </c>
      <c r="E15" s="357">
        <v>62.821465000000003</v>
      </c>
      <c r="F15" s="357">
        <v>458.45103999999998</v>
      </c>
      <c r="G15" s="357">
        <v>395.62957499999999</v>
      </c>
      <c r="H15" s="357">
        <v>766.62892999999872</v>
      </c>
    </row>
    <row r="16" spans="1:8" customFormat="1" ht="15">
      <c r="A16" s="356" t="s">
        <v>899</v>
      </c>
      <c r="B16" s="357">
        <v>61.993959999999298</v>
      </c>
      <c r="C16" s="357">
        <v>245.01150249999918</v>
      </c>
      <c r="D16" s="357">
        <v>183.01754249999988</v>
      </c>
      <c r="E16" s="357">
        <v>54.780164999999997</v>
      </c>
      <c r="F16" s="357">
        <v>305.96037749999999</v>
      </c>
      <c r="G16" s="357">
        <v>251.18021250000001</v>
      </c>
      <c r="H16" s="357">
        <v>434.19775499999992</v>
      </c>
    </row>
    <row r="17" spans="1:8" customFormat="1" ht="15">
      <c r="A17" s="356" t="s">
        <v>895</v>
      </c>
      <c r="B17" s="357">
        <v>220.89100500000109</v>
      </c>
      <c r="C17" s="357">
        <v>334.82289500000024</v>
      </c>
      <c r="D17" s="357">
        <v>113.93188999999916</v>
      </c>
      <c r="E17" s="357">
        <v>798.88298499999996</v>
      </c>
      <c r="F17" s="357">
        <v>307.81340749999998</v>
      </c>
      <c r="G17" s="357">
        <v>-491.06957750000004</v>
      </c>
      <c r="H17" s="357">
        <v>-377.13768750000088</v>
      </c>
    </row>
    <row r="18" spans="1:8" customFormat="1" ht="15">
      <c r="A18" s="356" t="s">
        <v>982</v>
      </c>
      <c r="B18" s="357">
        <v>8.0000000000000002E-3</v>
      </c>
      <c r="C18" s="357">
        <v>366.34570000000087</v>
      </c>
      <c r="D18" s="357">
        <v>366.33770000000089</v>
      </c>
      <c r="E18" s="357">
        <v>135.2424475</v>
      </c>
      <c r="F18" s="357">
        <v>101.6680825</v>
      </c>
      <c r="G18" s="357">
        <v>-33.574365</v>
      </c>
      <c r="H18" s="357">
        <v>332.76333500000089</v>
      </c>
    </row>
    <row r="19" spans="1:8" customFormat="1" ht="15">
      <c r="A19" s="356" t="s">
        <v>933</v>
      </c>
      <c r="B19" s="357">
        <v>20.112040000000135</v>
      </c>
      <c r="C19" s="357">
        <v>45.258237499999993</v>
      </c>
      <c r="D19" s="357">
        <v>25.146197499999857</v>
      </c>
      <c r="E19" s="357">
        <v>1297.300045</v>
      </c>
      <c r="F19" s="357">
        <v>42.037452500000008</v>
      </c>
      <c r="G19" s="357">
        <v>-1255.2625925</v>
      </c>
      <c r="H19" s="357">
        <v>-1230.116395</v>
      </c>
    </row>
    <row r="20" spans="1:8" customFormat="1" ht="15">
      <c r="A20" s="356" t="s">
        <v>50</v>
      </c>
      <c r="B20" s="357">
        <v>28.935470000000141</v>
      </c>
      <c r="C20" s="357">
        <v>383.18671249999954</v>
      </c>
      <c r="D20" s="357">
        <v>354.25124249999942</v>
      </c>
      <c r="E20" s="357">
        <v>15.92529</v>
      </c>
      <c r="F20" s="357">
        <v>306.04397500000005</v>
      </c>
      <c r="G20" s="357">
        <v>290.11868499999997</v>
      </c>
      <c r="H20" s="357">
        <v>644.36992749999945</v>
      </c>
    </row>
    <row r="21" spans="1:8" customFormat="1" ht="15">
      <c r="A21" s="356" t="s">
        <v>898</v>
      </c>
      <c r="B21" s="357">
        <v>239.80852249999788</v>
      </c>
      <c r="C21" s="357">
        <v>3.2809999999999793</v>
      </c>
      <c r="D21" s="357">
        <v>-236.5275224999979</v>
      </c>
      <c r="E21" s="357">
        <v>354.22650999999996</v>
      </c>
      <c r="F21" s="357">
        <v>4.6715825000000004</v>
      </c>
      <c r="G21" s="357">
        <v>-349.55492749999996</v>
      </c>
      <c r="H21" s="357">
        <v>-586.08244999999783</v>
      </c>
    </row>
    <row r="22" spans="1:8" customFormat="1" ht="15">
      <c r="A22" s="356" t="s">
        <v>985</v>
      </c>
      <c r="B22" s="357">
        <v>9.2790149999999798</v>
      </c>
      <c r="C22" s="357">
        <v>265.80660602519646</v>
      </c>
      <c r="D22" s="357">
        <v>256.5275910251965</v>
      </c>
      <c r="E22" s="357">
        <v>15.377265</v>
      </c>
      <c r="F22" s="357">
        <v>216.43370000000002</v>
      </c>
      <c r="G22" s="357">
        <v>201.05643500000002</v>
      </c>
      <c r="H22" s="357">
        <v>457.58402602519652</v>
      </c>
    </row>
    <row r="23" spans="1:8" customFormat="1" ht="15">
      <c r="A23" s="356" t="s">
        <v>1027</v>
      </c>
      <c r="B23" s="357">
        <v>0</v>
      </c>
      <c r="C23" s="357">
        <v>2.7096499999999999</v>
      </c>
      <c r="D23" s="357">
        <v>2.7096499999999999</v>
      </c>
      <c r="E23" s="357">
        <v>0.28828749999999997</v>
      </c>
      <c r="F23" s="357">
        <v>75.878272500000008</v>
      </c>
      <c r="G23" s="357">
        <v>75.589984999999999</v>
      </c>
      <c r="H23" s="357">
        <v>78.299634999999995</v>
      </c>
    </row>
    <row r="24" spans="1:8" customFormat="1" ht="15">
      <c r="A24" s="356" t="s">
        <v>72</v>
      </c>
      <c r="B24" s="357">
        <v>93.667422500000811</v>
      </c>
      <c r="C24" s="357">
        <v>798.7108901750122</v>
      </c>
      <c r="D24" s="357">
        <v>705.04346767501136</v>
      </c>
      <c r="E24" s="357">
        <v>399.58351500000003</v>
      </c>
      <c r="F24" s="357">
        <v>203.98817500000001</v>
      </c>
      <c r="G24" s="357">
        <v>-195.59533999999999</v>
      </c>
      <c r="H24" s="357">
        <v>509.44812767501139</v>
      </c>
    </row>
    <row r="25" spans="1:8" customFormat="1" ht="15">
      <c r="A25" s="356" t="s">
        <v>976</v>
      </c>
      <c r="B25" s="357">
        <v>0</v>
      </c>
      <c r="C25" s="357">
        <v>9.365332500000056</v>
      </c>
      <c r="D25" s="357">
        <v>9.365332500000056</v>
      </c>
      <c r="E25" s="357">
        <v>3.6232475000000002</v>
      </c>
      <c r="F25" s="357">
        <v>21.217579999999998</v>
      </c>
      <c r="G25" s="357">
        <v>17.5943325</v>
      </c>
      <c r="H25" s="357">
        <v>26.959665000000058</v>
      </c>
    </row>
    <row r="26" spans="1:8" customFormat="1" ht="15">
      <c r="A26" s="356" t="s">
        <v>956</v>
      </c>
      <c r="B26" s="357">
        <v>2.2999999999999998</v>
      </c>
      <c r="C26" s="357">
        <v>0</v>
      </c>
      <c r="D26" s="357">
        <v>-2.2999999999999998</v>
      </c>
      <c r="E26" s="357">
        <v>388.79249500000003</v>
      </c>
      <c r="F26" s="357">
        <v>24.360250000000001</v>
      </c>
      <c r="G26" s="357">
        <v>-364.43224499999997</v>
      </c>
      <c r="H26" s="357">
        <v>-366.73224499999998</v>
      </c>
    </row>
    <row r="27" spans="1:8" customFormat="1" ht="15">
      <c r="A27" s="356" t="s">
        <v>1030</v>
      </c>
      <c r="B27" s="357">
        <v>0</v>
      </c>
      <c r="C27" s="357">
        <v>78.999724478824362</v>
      </c>
      <c r="D27" s="357">
        <v>78.999724478824362</v>
      </c>
      <c r="E27" s="357">
        <v>0</v>
      </c>
      <c r="F27" s="357">
        <v>154.05416249999999</v>
      </c>
      <c r="G27" s="357">
        <v>154.05416249999999</v>
      </c>
      <c r="H27" s="357">
        <v>233.05388697882435</v>
      </c>
    </row>
    <row r="28" spans="1:8" customFormat="1" ht="15">
      <c r="A28" s="356" t="s">
        <v>492</v>
      </c>
      <c r="B28" s="357">
        <v>18.008742500000018</v>
      </c>
      <c r="C28" s="357">
        <v>268.13384279999957</v>
      </c>
      <c r="D28" s="357">
        <v>250.12510029999956</v>
      </c>
      <c r="E28" s="357">
        <v>73.569675000000004</v>
      </c>
      <c r="F28" s="357">
        <v>66.237967499999996</v>
      </c>
      <c r="G28" s="357">
        <v>-7.3317074999999967</v>
      </c>
      <c r="H28" s="357">
        <v>242.79339279999957</v>
      </c>
    </row>
    <row r="29" spans="1:8" customFormat="1" ht="24.75">
      <c r="A29" s="356" t="s">
        <v>1028</v>
      </c>
      <c r="B29" s="357">
        <v>0</v>
      </c>
      <c r="C29" s="357">
        <v>48.56465</v>
      </c>
      <c r="D29" s="357">
        <v>48.56465</v>
      </c>
      <c r="E29" s="357">
        <v>0</v>
      </c>
      <c r="F29" s="357">
        <v>14.073145</v>
      </c>
      <c r="G29" s="357">
        <v>14.073145</v>
      </c>
      <c r="H29" s="357">
        <v>62.637794999999997</v>
      </c>
    </row>
    <row r="30" spans="1:8" customFormat="1" ht="15">
      <c r="A30" s="356" t="s">
        <v>896</v>
      </c>
      <c r="B30" s="357">
        <v>196.88111499999835</v>
      </c>
      <c r="C30" s="357">
        <v>0</v>
      </c>
      <c r="D30" s="357">
        <v>-196.88111499999835</v>
      </c>
      <c r="E30" s="357">
        <v>191.1480225</v>
      </c>
      <c r="F30" s="357">
        <v>0</v>
      </c>
      <c r="G30" s="357">
        <v>-191.1480225</v>
      </c>
      <c r="H30" s="357">
        <v>-388.02913749999834</v>
      </c>
    </row>
    <row r="31" spans="1:8" customFormat="1" ht="15">
      <c r="A31" s="356" t="s">
        <v>911</v>
      </c>
      <c r="B31" s="357">
        <v>15.12435</v>
      </c>
      <c r="C31" s="357">
        <v>127.46794500000001</v>
      </c>
      <c r="D31" s="357">
        <v>112.34359500000002</v>
      </c>
      <c r="E31" s="357">
        <v>177.81311749999998</v>
      </c>
      <c r="F31" s="357">
        <v>110.91108249999999</v>
      </c>
      <c r="G31" s="357">
        <v>-66.902034999999984</v>
      </c>
      <c r="H31" s="357">
        <v>45.441560000000038</v>
      </c>
    </row>
    <row r="32" spans="1:8" customFormat="1" ht="15">
      <c r="A32" s="356" t="s">
        <v>1040</v>
      </c>
      <c r="B32" s="357">
        <v>0</v>
      </c>
      <c r="C32" s="357">
        <v>0</v>
      </c>
      <c r="D32" s="357">
        <v>0</v>
      </c>
      <c r="E32" s="357">
        <v>4.8103974999999997</v>
      </c>
      <c r="F32" s="357">
        <v>22.017775</v>
      </c>
      <c r="G32" s="357">
        <v>17.2073775</v>
      </c>
      <c r="H32" s="357">
        <v>17.2073775</v>
      </c>
    </row>
    <row r="33" spans="1:8" customFormat="1" ht="24.75">
      <c r="A33" s="356" t="s">
        <v>912</v>
      </c>
      <c r="B33" s="357">
        <v>220.29590499999881</v>
      </c>
      <c r="C33" s="357">
        <v>0</v>
      </c>
      <c r="D33" s="357">
        <v>-220.29590499999881</v>
      </c>
      <c r="E33" s="357">
        <v>55.118285</v>
      </c>
      <c r="F33" s="357">
        <v>18.915677500000001</v>
      </c>
      <c r="G33" s="357">
        <v>-36.202607499999999</v>
      </c>
      <c r="H33" s="357">
        <v>-256.49851249999881</v>
      </c>
    </row>
    <row r="34" spans="1:8" customFormat="1" ht="15">
      <c r="A34" s="356" t="s">
        <v>1002</v>
      </c>
      <c r="B34" s="357">
        <v>5.0085224999999998</v>
      </c>
      <c r="C34" s="357">
        <v>1.9359999999999999</v>
      </c>
      <c r="D34" s="357">
        <v>-3.0725224999999998</v>
      </c>
      <c r="E34" s="357">
        <v>15.151882500000001</v>
      </c>
      <c r="F34" s="357">
        <v>59.340662500000001</v>
      </c>
      <c r="G34" s="357">
        <v>44.188779999999994</v>
      </c>
      <c r="H34" s="357">
        <v>41.116257499999996</v>
      </c>
    </row>
    <row r="35" spans="1:8" customFormat="1" ht="15">
      <c r="A35" s="356" t="s">
        <v>947</v>
      </c>
      <c r="B35" s="357">
        <v>0</v>
      </c>
      <c r="C35" s="357">
        <v>0</v>
      </c>
      <c r="D35" s="357">
        <v>0</v>
      </c>
      <c r="E35" s="357">
        <v>0</v>
      </c>
      <c r="F35" s="357">
        <v>7.1242625000000004</v>
      </c>
      <c r="G35" s="357">
        <v>7.1242625000000004</v>
      </c>
      <c r="H35" s="357">
        <v>7.1242625000000004</v>
      </c>
    </row>
    <row r="36" spans="1:8" customFormat="1" ht="15">
      <c r="A36" s="356" t="s">
        <v>927</v>
      </c>
      <c r="B36" s="357">
        <v>19.15915</v>
      </c>
      <c r="C36" s="357">
        <v>0</v>
      </c>
      <c r="D36" s="357">
        <v>-19.15915</v>
      </c>
      <c r="E36" s="357">
        <v>21.1448775</v>
      </c>
      <c r="F36" s="357">
        <v>2.2029274999999999</v>
      </c>
      <c r="G36" s="357">
        <v>-18.941950000000002</v>
      </c>
      <c r="H36" s="357">
        <v>-38.101100000000002</v>
      </c>
    </row>
    <row r="37" spans="1:8" customFormat="1" ht="24.75">
      <c r="A37" s="356" t="s">
        <v>1015</v>
      </c>
      <c r="B37" s="357">
        <v>164.57346999999803</v>
      </c>
      <c r="C37" s="357">
        <v>0</v>
      </c>
      <c r="D37" s="357">
        <v>-164.57346999999803</v>
      </c>
      <c r="E37" s="357">
        <v>26.308060000000001</v>
      </c>
      <c r="F37" s="357">
        <v>12.0780975</v>
      </c>
      <c r="G37" s="357">
        <v>-14.229962500000001</v>
      </c>
      <c r="H37" s="357">
        <v>-178.80343249999802</v>
      </c>
    </row>
    <row r="38" spans="1:8" customFormat="1" ht="24.75">
      <c r="A38" s="356" t="s">
        <v>942</v>
      </c>
      <c r="B38" s="357">
        <v>9.4815249999999995</v>
      </c>
      <c r="C38" s="357">
        <v>0</v>
      </c>
      <c r="D38" s="357">
        <v>-9.4815249999999995</v>
      </c>
      <c r="E38" s="357">
        <v>7.6027775000000002</v>
      </c>
      <c r="F38" s="357">
        <v>0.93667</v>
      </c>
      <c r="G38" s="357">
        <v>-6.6661074999999999</v>
      </c>
      <c r="H38" s="357">
        <v>-16.1476325</v>
      </c>
    </row>
    <row r="39" spans="1:8" customFormat="1" ht="15">
      <c r="A39" s="356" t="s">
        <v>909</v>
      </c>
      <c r="B39" s="357">
        <v>188.51783999999842</v>
      </c>
      <c r="C39" s="357">
        <v>10.972</v>
      </c>
      <c r="D39" s="357">
        <v>-177.54583999999841</v>
      </c>
      <c r="E39" s="357">
        <v>125.32801500000001</v>
      </c>
      <c r="F39" s="357">
        <v>10.4146175</v>
      </c>
      <c r="G39" s="357">
        <v>-114.9133975</v>
      </c>
      <c r="H39" s="357">
        <v>-292.45923749999838</v>
      </c>
    </row>
    <row r="40" spans="1:8" customFormat="1" ht="15">
      <c r="A40" s="356" t="s">
        <v>1029</v>
      </c>
      <c r="B40" s="357">
        <v>0</v>
      </c>
      <c r="C40" s="357">
        <v>0</v>
      </c>
      <c r="D40" s="357">
        <v>0</v>
      </c>
      <c r="E40" s="357">
        <v>0</v>
      </c>
      <c r="F40" s="357">
        <v>40.879827499999998</v>
      </c>
      <c r="G40" s="357">
        <v>40.879827499999998</v>
      </c>
      <c r="H40" s="357">
        <v>40.879827499999998</v>
      </c>
    </row>
    <row r="41" spans="1:8" customFormat="1" ht="15">
      <c r="A41" s="356" t="s">
        <v>958</v>
      </c>
      <c r="B41" s="357">
        <v>0</v>
      </c>
      <c r="C41" s="357">
        <v>27.153334999999988</v>
      </c>
      <c r="D41" s="357">
        <v>27.153334999999988</v>
      </c>
      <c r="E41" s="357">
        <v>13.892980000000001</v>
      </c>
      <c r="F41" s="357">
        <v>1.7745249999999999</v>
      </c>
      <c r="G41" s="357">
        <v>-12.118455000000001</v>
      </c>
      <c r="H41" s="357">
        <v>15.034879999999987</v>
      </c>
    </row>
    <row r="42" spans="1:8" customFormat="1" ht="24.75">
      <c r="A42" s="356" t="s">
        <v>938</v>
      </c>
      <c r="B42" s="357">
        <v>3.2021000000000002</v>
      </c>
      <c r="C42" s="357">
        <v>0</v>
      </c>
      <c r="D42" s="357">
        <v>-3.2021000000000002</v>
      </c>
      <c r="E42" s="357">
        <v>4.7056050000000003</v>
      </c>
      <c r="F42" s="357">
        <v>1.2516125</v>
      </c>
      <c r="G42" s="357">
        <v>-3.4539925</v>
      </c>
      <c r="H42" s="357">
        <v>-6.6560924999999997</v>
      </c>
    </row>
    <row r="43" spans="1:8" customFormat="1" ht="15">
      <c r="A43" s="356" t="s">
        <v>1031</v>
      </c>
      <c r="B43" s="357">
        <v>0</v>
      </c>
      <c r="C43" s="357">
        <v>0</v>
      </c>
      <c r="D43" s="357">
        <v>0</v>
      </c>
      <c r="E43" s="357">
        <v>0.32950000000000002</v>
      </c>
      <c r="F43" s="357">
        <v>0.62988750000000004</v>
      </c>
      <c r="G43" s="357">
        <v>0.30038750000000003</v>
      </c>
      <c r="H43" s="357">
        <v>0.30038750000000003</v>
      </c>
    </row>
    <row r="44" spans="1:8" customFormat="1" ht="24.75">
      <c r="A44" s="356" t="s">
        <v>951</v>
      </c>
      <c r="B44" s="357">
        <v>2.7073999999999998</v>
      </c>
      <c r="C44" s="357">
        <v>0</v>
      </c>
      <c r="D44" s="357">
        <v>-2.7073999999999998</v>
      </c>
      <c r="E44" s="357">
        <v>2.9128824999999998</v>
      </c>
      <c r="F44" s="357">
        <v>0.59591249999999996</v>
      </c>
      <c r="G44" s="357">
        <v>-2.31697</v>
      </c>
      <c r="H44" s="357">
        <v>-5.0243699999999993</v>
      </c>
    </row>
    <row r="45" spans="1:8" customFormat="1" ht="24.75">
      <c r="A45" s="356" t="s">
        <v>928</v>
      </c>
      <c r="B45" s="357">
        <v>5.3599500000000004</v>
      </c>
      <c r="C45" s="357">
        <v>0</v>
      </c>
      <c r="D45" s="357">
        <v>-5.3599500000000004</v>
      </c>
      <c r="E45" s="357">
        <v>6.8719574999999997</v>
      </c>
      <c r="F45" s="357">
        <v>0.63837250000000001</v>
      </c>
      <c r="G45" s="357">
        <v>-6.2335849999999997</v>
      </c>
      <c r="H45" s="357">
        <v>-11.593534999999999</v>
      </c>
    </row>
    <row r="46" spans="1:8" customFormat="1" ht="24.75">
      <c r="A46" s="356" t="s">
        <v>944</v>
      </c>
      <c r="B46" s="357">
        <v>1.5016750000000001</v>
      </c>
      <c r="C46" s="357">
        <v>0</v>
      </c>
      <c r="D46" s="357">
        <v>-1.5016750000000001</v>
      </c>
      <c r="E46" s="357">
        <v>1.4534324999999999</v>
      </c>
      <c r="F46" s="357">
        <v>0.45065749999999999</v>
      </c>
      <c r="G46" s="357">
        <v>-1.002775</v>
      </c>
      <c r="H46" s="357">
        <v>-2.5044500000000003</v>
      </c>
    </row>
    <row r="47" spans="1:8" customFormat="1" ht="24.75">
      <c r="A47" s="356" t="s">
        <v>930</v>
      </c>
      <c r="B47" s="357">
        <v>4.0906750000000001</v>
      </c>
      <c r="C47" s="357">
        <v>0</v>
      </c>
      <c r="D47" s="357">
        <v>-4.0906750000000001</v>
      </c>
      <c r="E47" s="357">
        <v>4.6296825000000004</v>
      </c>
      <c r="F47" s="357">
        <v>0.3256</v>
      </c>
      <c r="G47" s="357">
        <v>-4.3040824999999998</v>
      </c>
      <c r="H47" s="357">
        <v>-8.3947575000000008</v>
      </c>
    </row>
    <row r="48" spans="1:8" customFormat="1" ht="15">
      <c r="A48" s="356" t="s">
        <v>1413</v>
      </c>
      <c r="B48" s="357">
        <v>5.0526274999999998</v>
      </c>
      <c r="C48" s="357">
        <v>0</v>
      </c>
      <c r="D48" s="357">
        <v>-5.0526274999999998</v>
      </c>
      <c r="E48" s="357">
        <v>6.5860000000000003</v>
      </c>
      <c r="F48" s="357">
        <v>9.7500000000000003E-2</v>
      </c>
      <c r="G48" s="357">
        <v>-6.4885000000000002</v>
      </c>
      <c r="H48" s="357">
        <v>-11.5411275</v>
      </c>
    </row>
    <row r="49" spans="1:8" customFormat="1" ht="15">
      <c r="A49" s="356" t="s">
        <v>936</v>
      </c>
      <c r="B49" s="357">
        <v>0</v>
      </c>
      <c r="C49" s="357">
        <v>9.5625000000000604</v>
      </c>
      <c r="D49" s="357">
        <v>9.5625000000000604</v>
      </c>
      <c r="E49" s="357">
        <v>26.2184925</v>
      </c>
      <c r="F49" s="357">
        <v>9.979355</v>
      </c>
      <c r="G49" s="357">
        <v>-16.239137500000002</v>
      </c>
      <c r="H49" s="357">
        <v>-6.6766374999999414</v>
      </c>
    </row>
    <row r="50" spans="1:8" customFormat="1" ht="15">
      <c r="A50" s="356" t="s">
        <v>920</v>
      </c>
      <c r="B50" s="357">
        <v>20.741235</v>
      </c>
      <c r="C50" s="357">
        <v>0</v>
      </c>
      <c r="D50" s="357">
        <v>-20.741235</v>
      </c>
      <c r="E50" s="357">
        <v>35.545529999999999</v>
      </c>
      <c r="F50" s="357">
        <v>0.49366500000000002</v>
      </c>
      <c r="G50" s="357">
        <v>-35.051864999999999</v>
      </c>
      <c r="H50" s="357">
        <v>-55.793099999999995</v>
      </c>
    </row>
    <row r="51" spans="1:8" customFormat="1" ht="24.75">
      <c r="A51" s="356" t="s">
        <v>959</v>
      </c>
      <c r="B51" s="357">
        <v>1.1092249999999999</v>
      </c>
      <c r="C51" s="357">
        <v>0</v>
      </c>
      <c r="D51" s="357">
        <v>-1.1092249999999999</v>
      </c>
      <c r="E51" s="357">
        <v>2.4133925000000001</v>
      </c>
      <c r="F51" s="357">
        <v>0.39412249999999999</v>
      </c>
      <c r="G51" s="357">
        <v>-2.0192700000000001</v>
      </c>
      <c r="H51" s="357">
        <v>-3.128495</v>
      </c>
    </row>
    <row r="52" spans="1:8" customFormat="1" ht="15">
      <c r="A52" s="356" t="s">
        <v>1052</v>
      </c>
      <c r="B52" s="357">
        <v>0</v>
      </c>
      <c r="C52" s="357">
        <v>0</v>
      </c>
      <c r="D52" s="357">
        <v>0</v>
      </c>
      <c r="E52" s="357">
        <v>0</v>
      </c>
      <c r="F52" s="357">
        <v>2.4211499999999999</v>
      </c>
      <c r="G52" s="357">
        <v>2.4211499999999999</v>
      </c>
      <c r="H52" s="357">
        <v>2.4211499999999999</v>
      </c>
    </row>
    <row r="53" spans="1:8" customFormat="1" ht="15">
      <c r="A53" s="356" t="s">
        <v>916</v>
      </c>
      <c r="B53" s="357">
        <v>0</v>
      </c>
      <c r="C53" s="357">
        <v>0</v>
      </c>
      <c r="D53" s="357">
        <v>0</v>
      </c>
      <c r="E53" s="357">
        <v>0</v>
      </c>
      <c r="F53" s="357">
        <v>0</v>
      </c>
      <c r="G53" s="357">
        <v>0</v>
      </c>
      <c r="H53" s="357">
        <v>0</v>
      </c>
    </row>
    <row r="54" spans="1:8" customFormat="1" ht="15">
      <c r="A54" s="356" t="s">
        <v>918</v>
      </c>
      <c r="B54" s="357">
        <v>4.6128000000000196</v>
      </c>
      <c r="C54" s="357">
        <v>0</v>
      </c>
      <c r="D54" s="357">
        <v>-4.6128000000000196</v>
      </c>
      <c r="E54" s="357">
        <v>0.33650000000000002</v>
      </c>
      <c r="F54" s="357">
        <v>0</v>
      </c>
      <c r="G54" s="357">
        <v>-0.33650000000000002</v>
      </c>
      <c r="H54" s="357">
        <v>-4.9493000000000196</v>
      </c>
    </row>
    <row r="55" spans="1:8" customFormat="1" ht="15">
      <c r="A55" s="356" t="s">
        <v>977</v>
      </c>
      <c r="B55" s="357">
        <v>0</v>
      </c>
      <c r="C55" s="357">
        <v>0</v>
      </c>
      <c r="D55" s="357">
        <v>0</v>
      </c>
      <c r="E55" s="357">
        <v>13.265264999999999</v>
      </c>
      <c r="F55" s="357">
        <v>5.6855574999999998</v>
      </c>
      <c r="G55" s="357">
        <v>-7.5797075000000014</v>
      </c>
      <c r="H55" s="357">
        <v>-7.5797075000000014</v>
      </c>
    </row>
    <row r="56" spans="1:8" customFormat="1" ht="15">
      <c r="A56" s="356" t="s">
        <v>1307</v>
      </c>
      <c r="B56" s="357">
        <v>0</v>
      </c>
      <c r="C56" s="357">
        <v>0</v>
      </c>
      <c r="D56" s="357">
        <v>0</v>
      </c>
      <c r="E56" s="357">
        <v>0</v>
      </c>
      <c r="F56" s="357">
        <v>1.034775</v>
      </c>
      <c r="G56" s="357">
        <v>1.034775</v>
      </c>
      <c r="H56" s="357">
        <v>1.034775</v>
      </c>
    </row>
    <row r="57" spans="1:8" customFormat="1" ht="15">
      <c r="A57" s="356" t="s">
        <v>939</v>
      </c>
      <c r="B57" s="357">
        <v>2.6573349999999998</v>
      </c>
      <c r="C57" s="357">
        <v>0</v>
      </c>
      <c r="D57" s="357">
        <v>-2.6573349999999998</v>
      </c>
      <c r="E57" s="357">
        <v>16.1723325</v>
      </c>
      <c r="F57" s="357">
        <v>0</v>
      </c>
      <c r="G57" s="357">
        <v>-16.1723325</v>
      </c>
      <c r="H57" s="357">
        <v>-18.829667499999999</v>
      </c>
    </row>
    <row r="58" spans="1:8" customFormat="1" ht="15">
      <c r="A58" s="356" t="s">
        <v>1000</v>
      </c>
      <c r="B58" s="357">
        <v>0</v>
      </c>
      <c r="C58" s="357">
        <v>0</v>
      </c>
      <c r="D58" s="357">
        <v>0</v>
      </c>
      <c r="E58" s="357">
        <v>18.38025</v>
      </c>
      <c r="F58" s="357">
        <v>3.3417374999999998</v>
      </c>
      <c r="G58" s="357">
        <v>-15.0385125</v>
      </c>
      <c r="H58" s="357">
        <v>-15.0385125</v>
      </c>
    </row>
    <row r="59" spans="1:8" customFormat="1" ht="15">
      <c r="A59" s="356" t="s">
        <v>968</v>
      </c>
      <c r="B59" s="357">
        <v>13.840319999999618</v>
      </c>
      <c r="C59" s="357">
        <v>2.6158500000000018</v>
      </c>
      <c r="D59" s="357">
        <v>-11.224469999999616</v>
      </c>
      <c r="E59" s="357">
        <v>9.3767499999999995</v>
      </c>
      <c r="F59" s="357">
        <v>0.65247250000000001</v>
      </c>
      <c r="G59" s="357">
        <v>-8.7242774999999995</v>
      </c>
      <c r="H59" s="357">
        <v>-19.948747499999616</v>
      </c>
    </row>
    <row r="60" spans="1:8" customFormat="1" ht="24.75">
      <c r="A60" s="356" t="s">
        <v>902</v>
      </c>
      <c r="B60" s="357">
        <v>12.305032499999999</v>
      </c>
      <c r="C60" s="357">
        <v>0</v>
      </c>
      <c r="D60" s="357">
        <v>-12.305032499999999</v>
      </c>
      <c r="E60" s="357">
        <v>20.106047499999999</v>
      </c>
      <c r="F60" s="357">
        <v>0</v>
      </c>
      <c r="G60" s="357">
        <v>-20.106047499999999</v>
      </c>
      <c r="H60" s="357">
        <v>-32.411079999999998</v>
      </c>
    </row>
    <row r="61" spans="1:8" customFormat="1" ht="15">
      <c r="A61" s="356" t="s">
        <v>983</v>
      </c>
      <c r="B61" s="357">
        <v>0</v>
      </c>
      <c r="C61" s="357">
        <v>13.088457499999999</v>
      </c>
      <c r="D61" s="357">
        <v>13.088457499999999</v>
      </c>
      <c r="E61" s="357">
        <v>15.781547499999999</v>
      </c>
      <c r="F61" s="357">
        <v>7.2830775000000001</v>
      </c>
      <c r="G61" s="357">
        <v>-8.4984699999999993</v>
      </c>
      <c r="H61" s="357">
        <v>4.5899874999999994</v>
      </c>
    </row>
    <row r="62" spans="1:8" customFormat="1" ht="24.75">
      <c r="A62" s="356" t="s">
        <v>1414</v>
      </c>
      <c r="B62" s="357">
        <v>0</v>
      </c>
      <c r="C62" s="357">
        <v>0</v>
      </c>
      <c r="D62" s="357">
        <v>0</v>
      </c>
      <c r="E62" s="357">
        <v>0</v>
      </c>
      <c r="F62" s="357">
        <v>0</v>
      </c>
      <c r="G62" s="357">
        <v>0</v>
      </c>
      <c r="H62" s="357">
        <v>0</v>
      </c>
    </row>
    <row r="63" spans="1:8" customFormat="1" ht="15">
      <c r="A63" s="356" t="s">
        <v>934</v>
      </c>
      <c r="B63" s="357">
        <v>0</v>
      </c>
      <c r="C63" s="357">
        <v>0</v>
      </c>
      <c r="D63" s="357">
        <v>0</v>
      </c>
      <c r="E63" s="357">
        <v>18.1134375</v>
      </c>
      <c r="F63" s="357">
        <v>4.0112500000000002E-2</v>
      </c>
      <c r="G63" s="357">
        <v>-18.073324999999997</v>
      </c>
      <c r="H63" s="357">
        <v>-18.073324999999997</v>
      </c>
    </row>
    <row r="64" spans="1:8" customFormat="1" ht="24.75">
      <c r="A64" s="356" t="s">
        <v>957</v>
      </c>
      <c r="B64" s="357">
        <v>0</v>
      </c>
      <c r="C64" s="357">
        <v>0</v>
      </c>
      <c r="D64" s="357">
        <v>0</v>
      </c>
      <c r="E64" s="357">
        <v>1.8180475</v>
      </c>
      <c r="F64" s="357">
        <v>0</v>
      </c>
      <c r="G64" s="357">
        <v>-1.8180475</v>
      </c>
      <c r="H64" s="357">
        <v>-1.8180475</v>
      </c>
    </row>
    <row r="65" spans="1:8" customFormat="1" ht="15">
      <c r="A65" s="356" t="s">
        <v>905</v>
      </c>
      <c r="B65" s="357">
        <v>0.49032500000000001</v>
      </c>
      <c r="C65" s="357">
        <v>0</v>
      </c>
      <c r="D65" s="357">
        <v>-0.49032500000000001</v>
      </c>
      <c r="E65" s="357">
        <v>25.430889999999998</v>
      </c>
      <c r="F65" s="357">
        <v>0</v>
      </c>
      <c r="G65" s="357">
        <v>-25.430889999999998</v>
      </c>
      <c r="H65" s="357">
        <v>-25.921214999999997</v>
      </c>
    </row>
    <row r="66" spans="1:8" customFormat="1" ht="24.75">
      <c r="A66" s="356" t="s">
        <v>922</v>
      </c>
      <c r="B66" s="357">
        <v>0</v>
      </c>
      <c r="C66" s="357">
        <v>0</v>
      </c>
      <c r="D66" s="357">
        <v>0</v>
      </c>
      <c r="E66" s="357">
        <v>70.871714999999995</v>
      </c>
      <c r="F66" s="357">
        <v>0</v>
      </c>
      <c r="G66" s="357">
        <v>-70.871714999999995</v>
      </c>
      <c r="H66" s="357">
        <v>-70.871714999999995</v>
      </c>
    </row>
    <row r="67" spans="1:8" customFormat="1" ht="15">
      <c r="A67" s="356" t="s">
        <v>1018</v>
      </c>
      <c r="B67" s="357">
        <v>0</v>
      </c>
      <c r="C67" s="357">
        <v>0</v>
      </c>
      <c r="D67" s="357">
        <v>0</v>
      </c>
      <c r="E67" s="357">
        <v>47.562359999999998</v>
      </c>
      <c r="F67" s="357">
        <v>0</v>
      </c>
      <c r="G67" s="357">
        <v>-47.562359999999998</v>
      </c>
      <c r="H67" s="357">
        <v>-47.562359999999998</v>
      </c>
    </row>
    <row r="68" spans="1:8" customFormat="1" ht="15">
      <c r="A68" s="356" t="s">
        <v>914</v>
      </c>
      <c r="B68" s="357">
        <v>3.3130000000000002</v>
      </c>
      <c r="C68" s="357">
        <v>0</v>
      </c>
      <c r="D68" s="357">
        <v>-3.3130000000000002</v>
      </c>
      <c r="E68" s="357">
        <v>13.354692499999999</v>
      </c>
      <c r="F68" s="357">
        <v>0</v>
      </c>
      <c r="G68" s="357">
        <v>-13.354692499999999</v>
      </c>
      <c r="H68" s="357">
        <v>-16.667692499999998</v>
      </c>
    </row>
    <row r="69" spans="1:8" customFormat="1" ht="15">
      <c r="A69" s="356" t="s">
        <v>1335</v>
      </c>
      <c r="B69" s="357">
        <v>129.94725253999977</v>
      </c>
      <c r="C69" s="357">
        <v>33.389024999999997</v>
      </c>
      <c r="D69" s="357">
        <v>-96.558227539999763</v>
      </c>
      <c r="E69" s="357">
        <v>0.40894999999999998</v>
      </c>
      <c r="F69" s="357">
        <v>102.117215</v>
      </c>
      <c r="G69" s="357">
        <v>101.70826500000001</v>
      </c>
      <c r="H69" s="357">
        <v>5.1500374600002488</v>
      </c>
    </row>
    <row r="70" spans="1:8" customFormat="1" ht="15">
      <c r="A70" s="356" t="s">
        <v>935</v>
      </c>
      <c r="B70" s="357">
        <v>0</v>
      </c>
      <c r="C70" s="357">
        <v>0</v>
      </c>
      <c r="D70" s="357">
        <v>0</v>
      </c>
      <c r="E70" s="357">
        <v>17.952394999999999</v>
      </c>
      <c r="F70" s="357">
        <v>0</v>
      </c>
      <c r="G70" s="357">
        <v>-17.952394999999999</v>
      </c>
      <c r="H70" s="357">
        <v>-17.952394999999999</v>
      </c>
    </row>
    <row r="71" spans="1:8" customFormat="1" ht="15">
      <c r="A71" s="356" t="s">
        <v>1037</v>
      </c>
      <c r="B71" s="357">
        <v>0</v>
      </c>
      <c r="C71" s="357">
        <v>0</v>
      </c>
      <c r="D71" s="357">
        <v>0</v>
      </c>
      <c r="E71" s="357">
        <v>54.728855000000003</v>
      </c>
      <c r="F71" s="357">
        <v>0</v>
      </c>
      <c r="G71" s="357">
        <v>-54.728855000000003</v>
      </c>
      <c r="H71" s="357">
        <v>-54.728855000000003</v>
      </c>
    </row>
    <row r="72" spans="1:8" customFormat="1" ht="15">
      <c r="A72" s="356" t="s">
        <v>1038</v>
      </c>
      <c r="B72" s="357">
        <v>26.182487500000651</v>
      </c>
      <c r="C72" s="357">
        <v>0</v>
      </c>
      <c r="D72" s="357">
        <v>-26.182487500000651</v>
      </c>
      <c r="E72" s="357">
        <v>45.398314999999997</v>
      </c>
      <c r="F72" s="357">
        <v>0</v>
      </c>
      <c r="G72" s="357">
        <v>-45.398314999999997</v>
      </c>
      <c r="H72" s="357">
        <v>-71.580802500000644</v>
      </c>
    </row>
    <row r="73" spans="1:8" customFormat="1" ht="15">
      <c r="A73" s="356" t="s">
        <v>1024</v>
      </c>
      <c r="B73" s="357">
        <v>0</v>
      </c>
      <c r="C73" s="357">
        <v>0</v>
      </c>
      <c r="D73" s="357">
        <v>0</v>
      </c>
      <c r="E73" s="357">
        <v>4.2729400000000002</v>
      </c>
      <c r="F73" s="357">
        <v>0</v>
      </c>
      <c r="G73" s="357">
        <v>-4.2729400000000002</v>
      </c>
      <c r="H73" s="357">
        <v>-4.2729400000000002</v>
      </c>
    </row>
    <row r="74" spans="1:8" customFormat="1" ht="24.75">
      <c r="A74" s="356" t="s">
        <v>855</v>
      </c>
      <c r="B74" s="357">
        <v>0</v>
      </c>
      <c r="C74" s="357">
        <v>0</v>
      </c>
      <c r="D74" s="357">
        <v>0</v>
      </c>
      <c r="E74" s="357">
        <v>0</v>
      </c>
      <c r="F74" s="357">
        <v>0</v>
      </c>
      <c r="G74" s="357">
        <v>0</v>
      </c>
      <c r="H74" s="357">
        <v>0</v>
      </c>
    </row>
    <row r="75" spans="1:8" customFormat="1" ht="15">
      <c r="A75" s="356" t="s">
        <v>900</v>
      </c>
      <c r="B75" s="357">
        <v>184.392259999998</v>
      </c>
      <c r="C75" s="357">
        <v>0</v>
      </c>
      <c r="D75" s="357">
        <v>-184.392259999998</v>
      </c>
      <c r="E75" s="357">
        <v>175.85239000000001</v>
      </c>
      <c r="F75" s="357">
        <v>7.1323949999999998</v>
      </c>
      <c r="G75" s="357">
        <v>-168.71999500000001</v>
      </c>
      <c r="H75" s="357">
        <v>-353.11225499999802</v>
      </c>
    </row>
    <row r="76" spans="1:8" customFormat="1" ht="24.75">
      <c r="A76" s="356" t="s">
        <v>1415</v>
      </c>
      <c r="B76" s="357">
        <v>0</v>
      </c>
      <c r="C76" s="357">
        <v>0</v>
      </c>
      <c r="D76" s="357">
        <v>0</v>
      </c>
      <c r="E76" s="357">
        <v>0</v>
      </c>
      <c r="F76" s="357">
        <v>0</v>
      </c>
      <c r="G76" s="357">
        <v>0</v>
      </c>
      <c r="H76" s="357">
        <v>0</v>
      </c>
    </row>
    <row r="77" spans="1:8" customFormat="1" ht="15">
      <c r="A77" s="356" t="s">
        <v>993</v>
      </c>
      <c r="B77" s="357">
        <v>0</v>
      </c>
      <c r="C77" s="357">
        <v>0</v>
      </c>
      <c r="D77" s="357">
        <v>0</v>
      </c>
      <c r="E77" s="357">
        <v>9.9476649999999989</v>
      </c>
      <c r="F77" s="357">
        <v>0</v>
      </c>
      <c r="G77" s="357">
        <v>-9.9476649999999989</v>
      </c>
      <c r="H77" s="357">
        <v>-9.9476649999999989</v>
      </c>
    </row>
    <row r="78" spans="1:8" customFormat="1" ht="15">
      <c r="A78" s="356" t="s">
        <v>1004</v>
      </c>
      <c r="B78" s="357">
        <v>0</v>
      </c>
      <c r="C78" s="357">
        <v>0</v>
      </c>
      <c r="D78" s="357">
        <v>0</v>
      </c>
      <c r="E78" s="357">
        <v>30.939297499999999</v>
      </c>
      <c r="F78" s="357">
        <v>0</v>
      </c>
      <c r="G78" s="357">
        <v>-30.939297499999999</v>
      </c>
      <c r="H78" s="357">
        <v>-30.939297499999999</v>
      </c>
    </row>
    <row r="79" spans="1:8" customFormat="1" ht="15">
      <c r="A79" s="356" t="s">
        <v>901</v>
      </c>
      <c r="B79" s="357">
        <v>4.6935000000000002</v>
      </c>
      <c r="C79" s="357">
        <v>0</v>
      </c>
      <c r="D79" s="357">
        <v>-4.6935000000000002</v>
      </c>
      <c r="E79" s="357">
        <v>13.403125000000001</v>
      </c>
      <c r="F79" s="357">
        <v>0</v>
      </c>
      <c r="G79" s="357">
        <v>-13.403125000000001</v>
      </c>
      <c r="H79" s="357">
        <v>-18.096625000000003</v>
      </c>
    </row>
    <row r="80" spans="1:8" customFormat="1" ht="15">
      <c r="A80" s="356" t="s">
        <v>1009</v>
      </c>
      <c r="B80" s="357">
        <v>0</v>
      </c>
      <c r="C80" s="357">
        <v>0</v>
      </c>
      <c r="D80" s="357">
        <v>0</v>
      </c>
      <c r="E80" s="357">
        <v>11.50686</v>
      </c>
      <c r="F80" s="357">
        <v>0</v>
      </c>
      <c r="G80" s="357">
        <v>-11.50686</v>
      </c>
      <c r="H80" s="357">
        <v>-11.50686</v>
      </c>
    </row>
    <row r="81" spans="1:8" customFormat="1" ht="15">
      <c r="A81" s="356" t="s">
        <v>975</v>
      </c>
      <c r="B81" s="357">
        <v>0</v>
      </c>
      <c r="C81" s="357">
        <v>0</v>
      </c>
      <c r="D81" s="357">
        <v>0</v>
      </c>
      <c r="E81" s="357">
        <v>34.512309999999999</v>
      </c>
      <c r="F81" s="357">
        <v>0</v>
      </c>
      <c r="G81" s="357">
        <v>-34.512309999999999</v>
      </c>
      <c r="H81" s="357">
        <v>-34.512309999999999</v>
      </c>
    </row>
    <row r="82" spans="1:8" customFormat="1" ht="24.75">
      <c r="A82" s="356" t="s">
        <v>890</v>
      </c>
      <c r="B82" s="357">
        <v>0</v>
      </c>
      <c r="C82" s="357">
        <v>0</v>
      </c>
      <c r="D82" s="357">
        <v>0</v>
      </c>
      <c r="E82" s="357">
        <v>0</v>
      </c>
      <c r="F82" s="357">
        <v>0</v>
      </c>
      <c r="G82" s="357">
        <v>0</v>
      </c>
      <c r="H82" s="357">
        <v>0</v>
      </c>
    </row>
    <row r="83" spans="1:8" customFormat="1" ht="15">
      <c r="A83" s="356" t="s">
        <v>1618</v>
      </c>
      <c r="B83" s="357">
        <v>0</v>
      </c>
      <c r="C83" s="357">
        <v>0</v>
      </c>
      <c r="D83" s="357">
        <v>0</v>
      </c>
      <c r="E83" s="357">
        <v>54.075152500000002</v>
      </c>
      <c r="F83" s="357">
        <v>0</v>
      </c>
      <c r="G83" s="357">
        <v>-54.075152500000002</v>
      </c>
      <c r="H83" s="357">
        <v>-54.075152500000002</v>
      </c>
    </row>
    <row r="84" spans="1:8" customFormat="1" ht="24.75">
      <c r="A84" s="356" t="s">
        <v>894</v>
      </c>
      <c r="B84" s="357">
        <v>0</v>
      </c>
      <c r="C84" s="357">
        <v>0</v>
      </c>
      <c r="D84" s="357">
        <v>0</v>
      </c>
      <c r="E84" s="357">
        <v>429.77881249999996</v>
      </c>
      <c r="F84" s="357">
        <v>1.9999275000000001</v>
      </c>
      <c r="G84" s="357">
        <v>-427.77888499999995</v>
      </c>
      <c r="H84" s="357">
        <v>-427.77888499999995</v>
      </c>
    </row>
    <row r="85" spans="1:8" customFormat="1" ht="15">
      <c r="A85" s="356" t="s">
        <v>948</v>
      </c>
      <c r="B85" s="357">
        <v>54.311610000000208</v>
      </c>
      <c r="C85" s="357">
        <v>1.2250000000000001</v>
      </c>
      <c r="D85" s="357">
        <v>-53.086610000000206</v>
      </c>
      <c r="E85" s="357">
        <v>3.2108300000000001</v>
      </c>
      <c r="F85" s="357">
        <v>22.0559975</v>
      </c>
      <c r="G85" s="357">
        <v>18.845167500000002</v>
      </c>
      <c r="H85" s="357">
        <v>-34.241442500000204</v>
      </c>
    </row>
    <row r="86" spans="1:8" customFormat="1" ht="15">
      <c r="A86" s="356" t="s">
        <v>952</v>
      </c>
      <c r="B86" s="357">
        <v>0</v>
      </c>
      <c r="C86" s="357">
        <v>0</v>
      </c>
      <c r="D86" s="357">
        <v>0</v>
      </c>
      <c r="E86" s="357">
        <v>23.331312499999999</v>
      </c>
      <c r="F86" s="357">
        <v>0</v>
      </c>
      <c r="G86" s="357">
        <v>-23.331312499999999</v>
      </c>
      <c r="H86" s="357">
        <v>-23.331312499999999</v>
      </c>
    </row>
    <row r="87" spans="1:8" customFormat="1" ht="15">
      <c r="A87" s="356" t="s">
        <v>921</v>
      </c>
      <c r="B87" s="357">
        <v>23.1355</v>
      </c>
      <c r="C87" s="357">
        <v>0</v>
      </c>
      <c r="D87" s="357">
        <v>-23.1355</v>
      </c>
      <c r="E87" s="357">
        <v>47.805177499999999</v>
      </c>
      <c r="F87" s="357">
        <v>0</v>
      </c>
      <c r="G87" s="357">
        <v>-47.805177499999999</v>
      </c>
      <c r="H87" s="357">
        <v>-70.940677499999993</v>
      </c>
    </row>
    <row r="88" spans="1:8" customFormat="1" ht="15">
      <c r="A88" s="356" t="s">
        <v>1042</v>
      </c>
      <c r="B88" s="357">
        <v>0</v>
      </c>
      <c r="C88" s="357">
        <v>0</v>
      </c>
      <c r="D88" s="357">
        <v>0</v>
      </c>
      <c r="E88" s="357">
        <v>4.7065300000000008</v>
      </c>
      <c r="F88" s="357">
        <v>0</v>
      </c>
      <c r="G88" s="357">
        <v>-4.7065300000000008</v>
      </c>
      <c r="H88" s="357">
        <v>-4.7065300000000008</v>
      </c>
    </row>
    <row r="89" spans="1:8" customFormat="1" ht="24.75">
      <c r="A89" s="356" t="s">
        <v>1041</v>
      </c>
      <c r="B89" s="357">
        <v>0</v>
      </c>
      <c r="C89" s="357">
        <v>0</v>
      </c>
      <c r="D89" s="357">
        <v>0</v>
      </c>
      <c r="E89" s="357">
        <v>2.2499999999999998E-3</v>
      </c>
      <c r="F89" s="357">
        <v>0</v>
      </c>
      <c r="G89" s="357">
        <v>-2.2499999999999998E-3</v>
      </c>
      <c r="H89" s="357">
        <v>-2.2499999999999998E-3</v>
      </c>
    </row>
    <row r="90" spans="1:8" customFormat="1" ht="15">
      <c r="A90" s="356" t="s">
        <v>945</v>
      </c>
      <c r="B90" s="357">
        <v>0</v>
      </c>
      <c r="C90" s="357">
        <v>0</v>
      </c>
      <c r="D90" s="357">
        <v>0</v>
      </c>
      <c r="E90" s="357">
        <v>13.392317500000001</v>
      </c>
      <c r="F90" s="357">
        <v>0</v>
      </c>
      <c r="G90" s="357">
        <v>-13.392317500000001</v>
      </c>
      <c r="H90" s="357">
        <v>-13.392317500000001</v>
      </c>
    </row>
    <row r="91" spans="1:8" customFormat="1" ht="15">
      <c r="A91" s="356" t="s">
        <v>931</v>
      </c>
      <c r="B91" s="357">
        <v>0</v>
      </c>
      <c r="C91" s="357">
        <v>0</v>
      </c>
      <c r="D91" s="357">
        <v>0</v>
      </c>
      <c r="E91" s="357">
        <v>52.637532499999999</v>
      </c>
      <c r="F91" s="357">
        <v>0</v>
      </c>
      <c r="G91" s="357">
        <v>-52.637532499999999</v>
      </c>
      <c r="H91" s="357">
        <v>-52.637532499999999</v>
      </c>
    </row>
    <row r="92" spans="1:8" customFormat="1" ht="15">
      <c r="A92" s="356" t="s">
        <v>903</v>
      </c>
      <c r="B92" s="357">
        <v>10.15375</v>
      </c>
      <c r="C92" s="357">
        <v>0.94</v>
      </c>
      <c r="D92" s="357">
        <v>-9.213750000000001</v>
      </c>
      <c r="E92" s="357">
        <v>225.44845249999997</v>
      </c>
      <c r="F92" s="357">
        <v>3.9663225</v>
      </c>
      <c r="G92" s="357">
        <v>-221.48212999999998</v>
      </c>
      <c r="H92" s="357">
        <v>-230.69587999999999</v>
      </c>
    </row>
    <row r="93" spans="1:8" customFormat="1" ht="24.75">
      <c r="A93" s="356" t="s">
        <v>991</v>
      </c>
      <c r="B93" s="357">
        <v>0</v>
      </c>
      <c r="C93" s="357">
        <v>0</v>
      </c>
      <c r="D93" s="357">
        <v>0</v>
      </c>
      <c r="E93" s="357">
        <v>10.585380000000001</v>
      </c>
      <c r="F93" s="357">
        <v>0</v>
      </c>
      <c r="G93" s="357">
        <v>-10.585380000000001</v>
      </c>
      <c r="H93" s="357">
        <v>-10.585380000000001</v>
      </c>
    </row>
    <row r="94" spans="1:8" customFormat="1" ht="15">
      <c r="A94" s="356" t="s">
        <v>996</v>
      </c>
      <c r="B94" s="357">
        <v>0</v>
      </c>
      <c r="C94" s="357">
        <v>0</v>
      </c>
      <c r="D94" s="357">
        <v>0</v>
      </c>
      <c r="E94" s="357">
        <v>5.66676</v>
      </c>
      <c r="F94" s="357">
        <v>0</v>
      </c>
      <c r="G94" s="357">
        <v>-5.66676</v>
      </c>
      <c r="H94" s="357">
        <v>-5.66676</v>
      </c>
    </row>
    <row r="95" spans="1:8" customFormat="1" ht="15">
      <c r="A95" s="356" t="s">
        <v>955</v>
      </c>
      <c r="B95" s="357">
        <v>0</v>
      </c>
      <c r="C95" s="357">
        <v>0</v>
      </c>
      <c r="D95" s="357">
        <v>0</v>
      </c>
      <c r="E95" s="357">
        <v>31.217960000000001</v>
      </c>
      <c r="F95" s="357">
        <v>0</v>
      </c>
      <c r="G95" s="357">
        <v>-31.217960000000001</v>
      </c>
      <c r="H95" s="357">
        <v>-31.217960000000001</v>
      </c>
    </row>
    <row r="96" spans="1:8" customFormat="1" ht="15">
      <c r="A96" s="356" t="s">
        <v>1016</v>
      </c>
      <c r="B96" s="357">
        <v>0</v>
      </c>
      <c r="C96" s="357">
        <v>0</v>
      </c>
      <c r="D96" s="357">
        <v>0</v>
      </c>
      <c r="E96" s="357">
        <v>28.797772499999997</v>
      </c>
      <c r="F96" s="357">
        <v>0</v>
      </c>
      <c r="G96" s="357">
        <v>-28.797772499999997</v>
      </c>
      <c r="H96" s="357">
        <v>-28.797772499999997</v>
      </c>
    </row>
    <row r="97" spans="1:8" customFormat="1" ht="24.75">
      <c r="A97" s="356" t="s">
        <v>1022</v>
      </c>
      <c r="B97" s="357">
        <v>0</v>
      </c>
      <c r="C97" s="357">
        <v>0</v>
      </c>
      <c r="D97" s="357">
        <v>0</v>
      </c>
      <c r="E97" s="357">
        <v>3.1919875000000002</v>
      </c>
      <c r="F97" s="357">
        <v>0</v>
      </c>
      <c r="G97" s="357">
        <v>-3.1919875000000002</v>
      </c>
      <c r="H97" s="357">
        <v>-3.1919875000000002</v>
      </c>
    </row>
    <row r="98" spans="1:8" customFormat="1" ht="15">
      <c r="A98" s="356" t="s">
        <v>971</v>
      </c>
      <c r="B98" s="357">
        <v>0</v>
      </c>
      <c r="C98" s="357">
        <v>0</v>
      </c>
      <c r="D98" s="357">
        <v>0</v>
      </c>
      <c r="E98" s="357">
        <v>10.5098875</v>
      </c>
      <c r="F98" s="357">
        <v>0</v>
      </c>
      <c r="G98" s="357">
        <v>-10.5098875</v>
      </c>
      <c r="H98" s="357">
        <v>-10.5098875</v>
      </c>
    </row>
    <row r="99" spans="1:8" customFormat="1" ht="15">
      <c r="A99" s="356" t="s">
        <v>998</v>
      </c>
      <c r="B99" s="357">
        <v>0</v>
      </c>
      <c r="C99" s="357">
        <v>0</v>
      </c>
      <c r="D99" s="357">
        <v>0</v>
      </c>
      <c r="E99" s="357">
        <v>24.184815</v>
      </c>
      <c r="F99" s="357">
        <v>0</v>
      </c>
      <c r="G99" s="357">
        <v>-24.184815</v>
      </c>
      <c r="H99" s="357">
        <v>-24.184815</v>
      </c>
    </row>
    <row r="100" spans="1:8" customFormat="1" ht="24.75">
      <c r="A100" s="356" t="s">
        <v>919</v>
      </c>
      <c r="B100" s="357">
        <v>0</v>
      </c>
      <c r="C100" s="357">
        <v>0</v>
      </c>
      <c r="D100" s="357">
        <v>0</v>
      </c>
      <c r="E100" s="357">
        <v>38.490347499999999</v>
      </c>
      <c r="F100" s="357">
        <v>0.11</v>
      </c>
      <c r="G100" s="357">
        <v>-38.380347499999999</v>
      </c>
      <c r="H100" s="357">
        <v>-38.380347499999999</v>
      </c>
    </row>
    <row r="101" spans="1:8" customFormat="1" ht="15">
      <c r="A101" s="356" t="s">
        <v>1039</v>
      </c>
      <c r="B101" s="357">
        <v>0</v>
      </c>
      <c r="C101" s="357">
        <v>0</v>
      </c>
      <c r="D101" s="357">
        <v>0</v>
      </c>
      <c r="E101" s="357">
        <v>0</v>
      </c>
      <c r="F101" s="357">
        <v>0</v>
      </c>
      <c r="G101" s="357">
        <v>0</v>
      </c>
      <c r="H101" s="357">
        <v>0</v>
      </c>
    </row>
    <row r="102" spans="1:8" customFormat="1" ht="15">
      <c r="A102" s="356" t="s">
        <v>999</v>
      </c>
      <c r="B102" s="357">
        <v>0</v>
      </c>
      <c r="C102" s="357">
        <v>0</v>
      </c>
      <c r="D102" s="357">
        <v>0</v>
      </c>
      <c r="E102" s="357">
        <v>24.728572500000002</v>
      </c>
      <c r="F102" s="357">
        <v>0</v>
      </c>
      <c r="G102" s="357">
        <v>-24.728572500000002</v>
      </c>
      <c r="H102" s="357">
        <v>-24.728572500000002</v>
      </c>
    </row>
    <row r="103" spans="1:8" customFormat="1" ht="24.75">
      <c r="A103" s="356" t="s">
        <v>954</v>
      </c>
      <c r="B103" s="357">
        <v>0</v>
      </c>
      <c r="C103" s="357">
        <v>0</v>
      </c>
      <c r="D103" s="357">
        <v>0</v>
      </c>
      <c r="E103" s="357">
        <v>11.04612</v>
      </c>
      <c r="F103" s="357">
        <v>0</v>
      </c>
      <c r="G103" s="357">
        <v>-11.04612</v>
      </c>
      <c r="H103" s="357">
        <v>-11.04612</v>
      </c>
    </row>
    <row r="104" spans="1:8" customFormat="1" ht="15">
      <c r="A104" s="356" t="s">
        <v>965</v>
      </c>
      <c r="B104" s="357">
        <v>0</v>
      </c>
      <c r="C104" s="357">
        <v>0</v>
      </c>
      <c r="D104" s="357">
        <v>0</v>
      </c>
      <c r="E104" s="357">
        <v>17.096744999999999</v>
      </c>
      <c r="F104" s="357">
        <v>0</v>
      </c>
      <c r="G104" s="357">
        <v>-17.096744999999999</v>
      </c>
      <c r="H104" s="357">
        <v>-17.096744999999999</v>
      </c>
    </row>
    <row r="105" spans="1:8" customFormat="1" ht="15">
      <c r="A105" s="356" t="s">
        <v>1615</v>
      </c>
      <c r="B105" s="357">
        <v>116.3099825</v>
      </c>
      <c r="C105" s="357">
        <v>0</v>
      </c>
      <c r="D105" s="357">
        <v>-116.3099825</v>
      </c>
      <c r="E105" s="357">
        <v>204.15976749999999</v>
      </c>
      <c r="F105" s="357">
        <v>0</v>
      </c>
      <c r="G105" s="357">
        <v>-204.15976749999999</v>
      </c>
      <c r="H105" s="357">
        <v>-320.46974999999998</v>
      </c>
    </row>
    <row r="106" spans="1:8" customFormat="1" ht="15">
      <c r="A106" s="356" t="s">
        <v>961</v>
      </c>
      <c r="B106" s="357">
        <v>0</v>
      </c>
      <c r="C106" s="357">
        <v>0</v>
      </c>
      <c r="D106" s="357">
        <v>0</v>
      </c>
      <c r="E106" s="357">
        <v>9.5053574999999988</v>
      </c>
      <c r="F106" s="357">
        <v>0</v>
      </c>
      <c r="G106" s="357">
        <v>-9.5053574999999988</v>
      </c>
      <c r="H106" s="357">
        <v>-9.5053574999999988</v>
      </c>
    </row>
    <row r="107" spans="1:8" customFormat="1" ht="15">
      <c r="A107" s="356" t="s">
        <v>981</v>
      </c>
      <c r="B107" s="357">
        <v>0</v>
      </c>
      <c r="C107" s="357">
        <v>0</v>
      </c>
      <c r="D107" s="357">
        <v>0</v>
      </c>
      <c r="E107" s="357">
        <v>11.533262499999999</v>
      </c>
      <c r="F107" s="357">
        <v>0</v>
      </c>
      <c r="G107" s="357">
        <v>-11.533262499999999</v>
      </c>
      <c r="H107" s="357">
        <v>-11.533262499999999</v>
      </c>
    </row>
    <row r="108" spans="1:8" customFormat="1" ht="15">
      <c r="A108" s="356" t="s">
        <v>963</v>
      </c>
      <c r="B108" s="357">
        <v>0</v>
      </c>
      <c r="C108" s="357">
        <v>0</v>
      </c>
      <c r="D108" s="357">
        <v>0</v>
      </c>
      <c r="E108" s="357">
        <v>27.861887500000002</v>
      </c>
      <c r="F108" s="357">
        <v>0</v>
      </c>
      <c r="G108" s="357">
        <v>-27.861887500000002</v>
      </c>
      <c r="H108" s="357">
        <v>-27.861887500000002</v>
      </c>
    </row>
    <row r="109" spans="1:8" customFormat="1" ht="15">
      <c r="A109" s="356" t="s">
        <v>979</v>
      </c>
      <c r="B109" s="357">
        <v>0</v>
      </c>
      <c r="C109" s="357">
        <v>0</v>
      </c>
      <c r="D109" s="357">
        <v>0</v>
      </c>
      <c r="E109" s="357">
        <v>15.1924575</v>
      </c>
      <c r="F109" s="357">
        <v>0</v>
      </c>
      <c r="G109" s="357">
        <v>-15.1924575</v>
      </c>
      <c r="H109" s="357">
        <v>-15.1924575</v>
      </c>
    </row>
    <row r="110" spans="1:8" customFormat="1" ht="15">
      <c r="A110" s="356" t="s">
        <v>967</v>
      </c>
      <c r="B110" s="357">
        <v>0</v>
      </c>
      <c r="C110" s="357">
        <v>0</v>
      </c>
      <c r="D110" s="357">
        <v>0</v>
      </c>
      <c r="E110" s="357">
        <v>6.6476724999999997</v>
      </c>
      <c r="F110" s="357">
        <v>0</v>
      </c>
      <c r="G110" s="357">
        <v>-6.6476724999999997</v>
      </c>
      <c r="H110" s="357">
        <v>-6.6476724999999997</v>
      </c>
    </row>
    <row r="111" spans="1:8" customFormat="1" ht="24.75">
      <c r="A111" s="356" t="s">
        <v>917</v>
      </c>
      <c r="B111" s="357">
        <v>0.15565999999999999</v>
      </c>
      <c r="C111" s="357">
        <v>0</v>
      </c>
      <c r="D111" s="357">
        <v>-0.15565999999999999</v>
      </c>
      <c r="E111" s="357">
        <v>42.5890725</v>
      </c>
      <c r="F111" s="357">
        <v>0</v>
      </c>
      <c r="G111" s="357">
        <v>-42.5890725</v>
      </c>
      <c r="H111" s="357">
        <v>-42.744732499999998</v>
      </c>
    </row>
    <row r="112" spans="1:8" customFormat="1" ht="15">
      <c r="A112" s="356" t="s">
        <v>932</v>
      </c>
      <c r="B112" s="357">
        <v>0</v>
      </c>
      <c r="C112" s="357">
        <v>0</v>
      </c>
      <c r="D112" s="357">
        <v>0</v>
      </c>
      <c r="E112" s="357">
        <v>17.581142500000002</v>
      </c>
      <c r="F112" s="357">
        <v>0</v>
      </c>
      <c r="G112" s="357">
        <v>-17.581142500000002</v>
      </c>
      <c r="H112" s="357">
        <v>-17.581142500000002</v>
      </c>
    </row>
    <row r="113" spans="1:8" customFormat="1" ht="15">
      <c r="A113" s="356" t="s">
        <v>1033</v>
      </c>
      <c r="B113" s="357">
        <v>0.45365</v>
      </c>
      <c r="C113" s="357">
        <v>0</v>
      </c>
      <c r="D113" s="357">
        <v>-0.45365</v>
      </c>
      <c r="E113" s="357">
        <v>0.11645</v>
      </c>
      <c r="F113" s="357">
        <v>0</v>
      </c>
      <c r="G113" s="357">
        <v>-0.11645</v>
      </c>
      <c r="H113" s="357">
        <v>-0.57010000000000005</v>
      </c>
    </row>
    <row r="114" spans="1:8" customFormat="1" ht="15">
      <c r="A114" s="356" t="s">
        <v>1021</v>
      </c>
      <c r="B114" s="357">
        <v>0</v>
      </c>
      <c r="C114" s="357">
        <v>0</v>
      </c>
      <c r="D114" s="357">
        <v>0</v>
      </c>
      <c r="E114" s="357">
        <v>7.5712124999999997</v>
      </c>
      <c r="F114" s="357">
        <v>0</v>
      </c>
      <c r="G114" s="357">
        <v>-7.5712124999999997</v>
      </c>
      <c r="H114" s="357">
        <v>-7.5712124999999997</v>
      </c>
    </row>
    <row r="115" spans="1:8" customFormat="1" ht="15">
      <c r="A115" s="356" t="s">
        <v>1020</v>
      </c>
      <c r="B115" s="357">
        <v>0</v>
      </c>
      <c r="C115" s="357">
        <v>0</v>
      </c>
      <c r="D115" s="357">
        <v>0</v>
      </c>
      <c r="E115" s="357">
        <v>5.3513824999999997</v>
      </c>
      <c r="F115" s="357">
        <v>0</v>
      </c>
      <c r="G115" s="357">
        <v>-5.3513824999999997</v>
      </c>
      <c r="H115" s="357">
        <v>-5.3513824999999997</v>
      </c>
    </row>
    <row r="116" spans="1:8" customFormat="1" ht="15">
      <c r="A116" s="356" t="s">
        <v>1050</v>
      </c>
      <c r="B116" s="357">
        <v>0.36</v>
      </c>
      <c r="C116" s="357">
        <v>0</v>
      </c>
      <c r="D116" s="357">
        <v>-0.36</v>
      </c>
      <c r="E116" s="357">
        <v>5.2754624999999997</v>
      </c>
      <c r="F116" s="357">
        <v>0</v>
      </c>
      <c r="G116" s="357">
        <v>-5.2754624999999997</v>
      </c>
      <c r="H116" s="357">
        <v>-5.6354625</v>
      </c>
    </row>
    <row r="117" spans="1:8" customFormat="1" ht="24.75">
      <c r="A117" s="356" t="s">
        <v>1068</v>
      </c>
      <c r="B117" s="357">
        <v>0.52500000000000002</v>
      </c>
      <c r="C117" s="357">
        <v>0</v>
      </c>
      <c r="D117" s="357">
        <v>-0.52500000000000002</v>
      </c>
      <c r="E117" s="357">
        <v>4.3856250000000001</v>
      </c>
      <c r="F117" s="357">
        <v>0</v>
      </c>
      <c r="G117" s="357">
        <v>-4.3856250000000001</v>
      </c>
      <c r="H117" s="357">
        <v>-4.9106250000000005</v>
      </c>
    </row>
    <row r="118" spans="1:8" customFormat="1" ht="15">
      <c r="A118" s="356" t="s">
        <v>988</v>
      </c>
      <c r="B118" s="357">
        <v>0</v>
      </c>
      <c r="C118" s="357">
        <v>0</v>
      </c>
      <c r="D118" s="357">
        <v>0</v>
      </c>
      <c r="E118" s="357">
        <v>10.918027500000001</v>
      </c>
      <c r="F118" s="357">
        <v>0</v>
      </c>
      <c r="G118" s="357">
        <v>-10.918027500000001</v>
      </c>
      <c r="H118" s="357">
        <v>-10.918027500000001</v>
      </c>
    </row>
    <row r="119" spans="1:8" customFormat="1" ht="24.75">
      <c r="A119" s="356" t="s">
        <v>865</v>
      </c>
      <c r="B119" s="357">
        <v>0</v>
      </c>
      <c r="C119" s="357">
        <v>0</v>
      </c>
      <c r="D119" s="357">
        <v>0</v>
      </c>
      <c r="E119" s="357">
        <v>0</v>
      </c>
      <c r="F119" s="357">
        <v>0</v>
      </c>
      <c r="G119" s="357">
        <v>0</v>
      </c>
      <c r="H119" s="357">
        <v>0</v>
      </c>
    </row>
    <row r="120" spans="1:8" customFormat="1" ht="15">
      <c r="A120" s="356" t="s">
        <v>986</v>
      </c>
      <c r="B120" s="357">
        <v>0</v>
      </c>
      <c r="C120" s="357">
        <v>0</v>
      </c>
      <c r="D120" s="357">
        <v>0</v>
      </c>
      <c r="E120" s="357">
        <v>10.6252125</v>
      </c>
      <c r="F120" s="357">
        <v>0</v>
      </c>
      <c r="G120" s="357">
        <v>-10.6252125</v>
      </c>
      <c r="H120" s="357">
        <v>-10.6252125</v>
      </c>
    </row>
    <row r="121" spans="1:8" customFormat="1" ht="15">
      <c r="A121" s="356" t="s">
        <v>1137</v>
      </c>
      <c r="B121" s="357">
        <v>0</v>
      </c>
      <c r="C121" s="357">
        <v>0</v>
      </c>
      <c r="D121" s="357">
        <v>0</v>
      </c>
      <c r="E121" s="357">
        <v>0</v>
      </c>
      <c r="F121" s="357">
        <v>0</v>
      </c>
      <c r="G121" s="357">
        <v>0</v>
      </c>
      <c r="H121" s="357">
        <v>0</v>
      </c>
    </row>
    <row r="122" spans="1:8" customFormat="1" ht="15">
      <c r="A122" s="356" t="s">
        <v>987</v>
      </c>
      <c r="B122" s="357">
        <v>0</v>
      </c>
      <c r="C122" s="357">
        <v>0</v>
      </c>
      <c r="D122" s="357">
        <v>0</v>
      </c>
      <c r="E122" s="357">
        <v>16.541399999999999</v>
      </c>
      <c r="F122" s="357">
        <v>0</v>
      </c>
      <c r="G122" s="357">
        <v>-16.541399999999999</v>
      </c>
      <c r="H122" s="357">
        <v>-16.541399999999999</v>
      </c>
    </row>
    <row r="123" spans="1:8" customFormat="1" ht="15">
      <c r="A123" s="356" t="s">
        <v>1012</v>
      </c>
      <c r="B123" s="357">
        <v>0</v>
      </c>
      <c r="C123" s="357">
        <v>0</v>
      </c>
      <c r="D123" s="357">
        <v>0</v>
      </c>
      <c r="E123" s="357">
        <v>1.4055175</v>
      </c>
      <c r="F123" s="357">
        <v>0</v>
      </c>
      <c r="G123" s="357">
        <v>-1.4055175</v>
      </c>
      <c r="H123" s="357">
        <v>-1.4055175</v>
      </c>
    </row>
    <row r="124" spans="1:8" customFormat="1" ht="15">
      <c r="A124" s="356" t="s">
        <v>1032</v>
      </c>
      <c r="B124" s="357">
        <v>0.11595</v>
      </c>
      <c r="C124" s="357">
        <v>0</v>
      </c>
      <c r="D124" s="357">
        <v>-0.11595</v>
      </c>
      <c r="E124" s="357">
        <v>1.0708500000000001</v>
      </c>
      <c r="F124" s="357">
        <v>0</v>
      </c>
      <c r="G124" s="357">
        <v>-1.0708500000000001</v>
      </c>
      <c r="H124" s="357">
        <v>-1.1868000000000001</v>
      </c>
    </row>
    <row r="125" spans="1:8" customFormat="1" ht="24.75">
      <c r="A125" s="356" t="s">
        <v>966</v>
      </c>
      <c r="B125" s="357">
        <v>0</v>
      </c>
      <c r="C125" s="357">
        <v>0</v>
      </c>
      <c r="D125" s="357">
        <v>0</v>
      </c>
      <c r="E125" s="357">
        <v>6.4632000000000005</v>
      </c>
      <c r="F125" s="357">
        <v>0</v>
      </c>
      <c r="G125" s="357">
        <v>-6.4632000000000005</v>
      </c>
      <c r="H125" s="357">
        <v>-6.4632000000000005</v>
      </c>
    </row>
    <row r="126" spans="1:8" customFormat="1" ht="24.75">
      <c r="A126" s="356" t="s">
        <v>1023</v>
      </c>
      <c r="B126" s="357">
        <v>0</v>
      </c>
      <c r="C126" s="357">
        <v>0</v>
      </c>
      <c r="D126" s="357">
        <v>0</v>
      </c>
      <c r="E126" s="357">
        <v>2.9206750000000001</v>
      </c>
      <c r="F126" s="357">
        <v>0</v>
      </c>
      <c r="G126" s="357">
        <v>-2.9206750000000001</v>
      </c>
      <c r="H126" s="357">
        <v>-2.9206750000000001</v>
      </c>
    </row>
    <row r="127" spans="1:8" customFormat="1" ht="15">
      <c r="A127" s="356" t="s">
        <v>997</v>
      </c>
      <c r="B127" s="357">
        <v>0</v>
      </c>
      <c r="C127" s="357">
        <v>0</v>
      </c>
      <c r="D127" s="357">
        <v>0</v>
      </c>
      <c r="E127" s="357">
        <v>7.6559500000000007</v>
      </c>
      <c r="F127" s="357">
        <v>0</v>
      </c>
      <c r="G127" s="357">
        <v>-7.6559500000000007</v>
      </c>
      <c r="H127" s="357">
        <v>-7.6559500000000007</v>
      </c>
    </row>
    <row r="128" spans="1:8" customFormat="1" ht="15">
      <c r="A128" s="356" t="s">
        <v>1034</v>
      </c>
      <c r="B128" s="357">
        <v>0</v>
      </c>
      <c r="C128" s="357">
        <v>0</v>
      </c>
      <c r="D128" s="357">
        <v>0</v>
      </c>
      <c r="E128" s="357">
        <v>0.58887499999999993</v>
      </c>
      <c r="F128" s="357">
        <v>0</v>
      </c>
      <c r="G128" s="357">
        <v>-0.58887499999999993</v>
      </c>
      <c r="H128" s="357">
        <v>-0.58887499999999993</v>
      </c>
    </row>
    <row r="129" spans="1:8" customFormat="1" ht="24.75">
      <c r="A129" s="356" t="s">
        <v>1019</v>
      </c>
      <c r="B129" s="357">
        <v>0</v>
      </c>
      <c r="C129" s="357">
        <v>0</v>
      </c>
      <c r="D129" s="357">
        <v>0</v>
      </c>
      <c r="E129" s="357">
        <v>1.3731575</v>
      </c>
      <c r="F129" s="357">
        <v>0</v>
      </c>
      <c r="G129" s="357">
        <v>-1.3731575</v>
      </c>
      <c r="H129" s="357">
        <v>-1.3731575</v>
      </c>
    </row>
    <row r="130" spans="1:8" customFormat="1" ht="24.75">
      <c r="A130" s="356" t="s">
        <v>1416</v>
      </c>
      <c r="B130" s="357">
        <v>0</v>
      </c>
      <c r="C130" s="357">
        <v>0</v>
      </c>
      <c r="D130" s="357">
        <v>0</v>
      </c>
      <c r="E130" s="357">
        <v>0</v>
      </c>
      <c r="F130" s="357">
        <v>0</v>
      </c>
      <c r="G130" s="357">
        <v>0</v>
      </c>
      <c r="H130" s="357">
        <v>0</v>
      </c>
    </row>
    <row r="131" spans="1:8" customFormat="1" ht="24.75">
      <c r="A131" s="356" t="s">
        <v>1417</v>
      </c>
      <c r="B131" s="357">
        <v>0</v>
      </c>
      <c r="C131" s="357">
        <v>0</v>
      </c>
      <c r="D131" s="357">
        <v>0</v>
      </c>
      <c r="E131" s="357">
        <v>0</v>
      </c>
      <c r="F131" s="357">
        <v>0</v>
      </c>
      <c r="G131" s="357">
        <v>0</v>
      </c>
      <c r="H131" s="357">
        <v>0</v>
      </c>
    </row>
    <row r="132" spans="1:8" customFormat="1" ht="15">
      <c r="A132" s="356" t="s">
        <v>992</v>
      </c>
      <c r="B132" s="357">
        <v>10.26430749999987</v>
      </c>
      <c r="C132" s="357">
        <v>0</v>
      </c>
      <c r="D132" s="357">
        <v>-10.26430749999987</v>
      </c>
      <c r="E132" s="357">
        <v>14.615599999999999</v>
      </c>
      <c r="F132" s="357">
        <v>0</v>
      </c>
      <c r="G132" s="357">
        <v>-14.615599999999999</v>
      </c>
      <c r="H132" s="357">
        <v>-24.879907499999867</v>
      </c>
    </row>
    <row r="133" spans="1:8" customFormat="1" ht="15">
      <c r="A133" s="356" t="s">
        <v>969</v>
      </c>
      <c r="B133" s="357">
        <v>0.16400000000000001</v>
      </c>
      <c r="C133" s="357">
        <v>0</v>
      </c>
      <c r="D133" s="357">
        <v>-0.16400000000000001</v>
      </c>
      <c r="E133" s="357">
        <v>0.8547499999999999</v>
      </c>
      <c r="F133" s="357">
        <v>0</v>
      </c>
      <c r="G133" s="357">
        <v>-0.8547499999999999</v>
      </c>
      <c r="H133" s="357">
        <v>-1.0187499999999998</v>
      </c>
    </row>
    <row r="134" spans="1:8" customFormat="1" ht="24.75">
      <c r="A134" s="356" t="s">
        <v>854</v>
      </c>
      <c r="B134" s="357">
        <v>0</v>
      </c>
      <c r="C134" s="357">
        <v>0</v>
      </c>
      <c r="D134" s="357">
        <v>0</v>
      </c>
      <c r="E134" s="357">
        <v>4.7079500000000003</v>
      </c>
      <c r="F134" s="357">
        <v>0</v>
      </c>
      <c r="G134" s="357">
        <v>-4.7079500000000003</v>
      </c>
      <c r="H134" s="357">
        <v>-4.7079500000000003</v>
      </c>
    </row>
    <row r="135" spans="1:8" customFormat="1" ht="24.75">
      <c r="A135" s="356" t="s">
        <v>1043</v>
      </c>
      <c r="B135" s="357">
        <v>0</v>
      </c>
      <c r="C135" s="357">
        <v>0</v>
      </c>
      <c r="D135" s="357">
        <v>0</v>
      </c>
      <c r="E135" s="357">
        <v>3.2339725000000001</v>
      </c>
      <c r="F135" s="357">
        <v>0</v>
      </c>
      <c r="G135" s="357">
        <v>-3.2339725000000001</v>
      </c>
      <c r="H135" s="357">
        <v>-3.2339725000000001</v>
      </c>
    </row>
    <row r="136" spans="1:8" customFormat="1" ht="15">
      <c r="A136" s="356" t="s">
        <v>962</v>
      </c>
      <c r="B136" s="357">
        <v>1.51135</v>
      </c>
      <c r="C136" s="357">
        <v>0</v>
      </c>
      <c r="D136" s="357">
        <v>-1.51135</v>
      </c>
      <c r="E136" s="357">
        <v>25.041197500000003</v>
      </c>
      <c r="F136" s="357">
        <v>0</v>
      </c>
      <c r="G136" s="357">
        <v>-25.041197500000003</v>
      </c>
      <c r="H136" s="357">
        <v>-26.552547500000003</v>
      </c>
    </row>
    <row r="137" spans="1:8" customFormat="1" ht="15">
      <c r="A137" s="356" t="s">
        <v>1370</v>
      </c>
      <c r="B137" s="357">
        <v>0</v>
      </c>
      <c r="C137" s="357">
        <v>0</v>
      </c>
      <c r="D137" s="357">
        <v>0</v>
      </c>
      <c r="E137" s="357">
        <v>13.8601475</v>
      </c>
      <c r="F137" s="357">
        <v>0</v>
      </c>
      <c r="G137" s="357">
        <v>-13.8601475</v>
      </c>
      <c r="H137" s="357">
        <v>-13.8601475</v>
      </c>
    </row>
    <row r="138" spans="1:8" customFormat="1" ht="24.75">
      <c r="A138" s="356" t="s">
        <v>953</v>
      </c>
      <c r="B138" s="357">
        <v>9.6410300000000007</v>
      </c>
      <c r="C138" s="357">
        <v>0</v>
      </c>
      <c r="D138" s="357">
        <v>-9.6410300000000007</v>
      </c>
      <c r="E138" s="357">
        <v>10.8925275</v>
      </c>
      <c r="F138" s="357">
        <v>0</v>
      </c>
      <c r="G138" s="357">
        <v>-10.8925275</v>
      </c>
      <c r="H138" s="357">
        <v>-20.533557500000001</v>
      </c>
    </row>
    <row r="139" spans="1:8" customFormat="1" ht="24.75">
      <c r="A139" s="356" t="s">
        <v>929</v>
      </c>
      <c r="B139" s="357">
        <v>0</v>
      </c>
      <c r="C139" s="357">
        <v>0</v>
      </c>
      <c r="D139" s="357">
        <v>0</v>
      </c>
      <c r="E139" s="357">
        <v>0</v>
      </c>
      <c r="F139" s="357">
        <v>0</v>
      </c>
      <c r="G139" s="357">
        <v>0</v>
      </c>
      <c r="H139" s="357">
        <v>0</v>
      </c>
    </row>
    <row r="140" spans="1:8" customFormat="1" ht="15">
      <c r="A140" s="356" t="s">
        <v>960</v>
      </c>
      <c r="B140" s="357">
        <v>0</v>
      </c>
      <c r="C140" s="357">
        <v>0</v>
      </c>
      <c r="D140" s="357">
        <v>0</v>
      </c>
      <c r="E140" s="357">
        <v>9.1470349999999989</v>
      </c>
      <c r="F140" s="357">
        <v>0</v>
      </c>
      <c r="G140" s="357">
        <v>-9.1470349999999989</v>
      </c>
      <c r="H140" s="357">
        <v>-9.1470349999999989</v>
      </c>
    </row>
    <row r="141" spans="1:8" customFormat="1" ht="15">
      <c r="A141" s="356" t="s">
        <v>1005</v>
      </c>
      <c r="B141" s="357">
        <v>0</v>
      </c>
      <c r="C141" s="357">
        <v>0</v>
      </c>
      <c r="D141" s="357">
        <v>0</v>
      </c>
      <c r="E141" s="357">
        <v>3.3278375000000002</v>
      </c>
      <c r="F141" s="357">
        <v>0</v>
      </c>
      <c r="G141" s="357">
        <v>-3.3278375000000002</v>
      </c>
      <c r="H141" s="357">
        <v>-3.3278375000000002</v>
      </c>
    </row>
    <row r="142" spans="1:8" customFormat="1" ht="15">
      <c r="A142" s="356" t="s">
        <v>984</v>
      </c>
      <c r="B142" s="357">
        <v>0</v>
      </c>
      <c r="C142" s="357">
        <v>0</v>
      </c>
      <c r="D142" s="357">
        <v>0</v>
      </c>
      <c r="E142" s="357">
        <v>8.1334875000000011</v>
      </c>
      <c r="F142" s="357">
        <v>0</v>
      </c>
      <c r="G142" s="357">
        <v>-8.1334875000000011</v>
      </c>
      <c r="H142" s="357">
        <v>-8.1334875000000011</v>
      </c>
    </row>
    <row r="143" spans="1:8" customFormat="1" ht="15">
      <c r="A143" s="356" t="s">
        <v>995</v>
      </c>
      <c r="B143" s="357">
        <v>0</v>
      </c>
      <c r="C143" s="357">
        <v>0</v>
      </c>
      <c r="D143" s="357">
        <v>0</v>
      </c>
      <c r="E143" s="357">
        <v>9.8868425000000002</v>
      </c>
      <c r="F143" s="357">
        <v>0</v>
      </c>
      <c r="G143" s="357">
        <v>-9.8868425000000002</v>
      </c>
      <c r="H143" s="357">
        <v>-9.8868425000000002</v>
      </c>
    </row>
    <row r="144" spans="1:8" customFormat="1" ht="15">
      <c r="A144" s="356" t="s">
        <v>980</v>
      </c>
      <c r="B144" s="357">
        <v>0.308</v>
      </c>
      <c r="C144" s="357">
        <v>0</v>
      </c>
      <c r="D144" s="357">
        <v>-0.308</v>
      </c>
      <c r="E144" s="357">
        <v>7.6306675000000004</v>
      </c>
      <c r="F144" s="357">
        <v>0</v>
      </c>
      <c r="G144" s="357">
        <v>-7.6306675000000004</v>
      </c>
      <c r="H144" s="357">
        <v>-7.9386675000000002</v>
      </c>
    </row>
    <row r="145" spans="1:8" customFormat="1" ht="15">
      <c r="A145" s="356" t="s">
        <v>1007</v>
      </c>
      <c r="B145" s="357">
        <v>0</v>
      </c>
      <c r="C145" s="357">
        <v>0</v>
      </c>
      <c r="D145" s="357">
        <v>0</v>
      </c>
      <c r="E145" s="357">
        <v>12.946827500000001</v>
      </c>
      <c r="F145" s="357">
        <v>0</v>
      </c>
      <c r="G145" s="357">
        <v>-12.946827500000001</v>
      </c>
      <c r="H145" s="357">
        <v>-12.946827500000001</v>
      </c>
    </row>
    <row r="146" spans="1:8" customFormat="1" ht="24.75">
      <c r="A146" s="356" t="s">
        <v>1036</v>
      </c>
      <c r="B146" s="357">
        <v>38.736849999999997</v>
      </c>
      <c r="C146" s="357">
        <v>0</v>
      </c>
      <c r="D146" s="357">
        <v>-38.736849999999997</v>
      </c>
      <c r="E146" s="357">
        <v>0.112</v>
      </c>
      <c r="F146" s="357">
        <v>0</v>
      </c>
      <c r="G146" s="357">
        <v>-0.112</v>
      </c>
      <c r="H146" s="357">
        <v>-38.848849999999999</v>
      </c>
    </row>
    <row r="147" spans="1:8" customFormat="1" ht="15">
      <c r="A147" s="356" t="s">
        <v>1006</v>
      </c>
      <c r="B147" s="357">
        <v>0</v>
      </c>
      <c r="C147" s="357">
        <v>0</v>
      </c>
      <c r="D147" s="357">
        <v>0</v>
      </c>
      <c r="E147" s="357">
        <v>8.2470975000000006</v>
      </c>
      <c r="F147" s="357">
        <v>0</v>
      </c>
      <c r="G147" s="357">
        <v>-8.2470975000000006</v>
      </c>
      <c r="H147" s="357">
        <v>-8.2470975000000006</v>
      </c>
    </row>
    <row r="148" spans="1:8" customFormat="1" ht="24.75">
      <c r="A148" s="356" t="s">
        <v>973</v>
      </c>
      <c r="B148" s="357">
        <v>20.272390000000001</v>
      </c>
      <c r="C148" s="357">
        <v>0</v>
      </c>
      <c r="D148" s="357">
        <v>-20.272390000000001</v>
      </c>
      <c r="E148" s="357">
        <v>4.0279249999999998</v>
      </c>
      <c r="F148" s="357">
        <v>0</v>
      </c>
      <c r="G148" s="357">
        <v>-4.0279249999999998</v>
      </c>
      <c r="H148" s="357">
        <v>-24.300315000000001</v>
      </c>
    </row>
    <row r="149" spans="1:8" customFormat="1" ht="15">
      <c r="A149" s="356" t="s">
        <v>1048</v>
      </c>
      <c r="B149" s="357">
        <v>0</v>
      </c>
      <c r="C149" s="357">
        <v>0</v>
      </c>
      <c r="D149" s="357">
        <v>0</v>
      </c>
      <c r="E149" s="357">
        <v>18.475695000000002</v>
      </c>
      <c r="F149" s="357">
        <v>0</v>
      </c>
      <c r="G149" s="357">
        <v>-18.475695000000002</v>
      </c>
      <c r="H149" s="357">
        <v>-18.475695000000002</v>
      </c>
    </row>
    <row r="150" spans="1:8" customFormat="1" ht="15">
      <c r="A150" s="356" t="s">
        <v>1047</v>
      </c>
      <c r="B150" s="357">
        <v>0</v>
      </c>
      <c r="C150" s="357">
        <v>0</v>
      </c>
      <c r="D150" s="357">
        <v>0</v>
      </c>
      <c r="E150" s="357">
        <v>1.1197925</v>
      </c>
      <c r="F150" s="357">
        <v>0</v>
      </c>
      <c r="G150" s="357">
        <v>-1.1197925</v>
      </c>
      <c r="H150" s="357">
        <v>-1.1197925</v>
      </c>
    </row>
    <row r="151" spans="1:8" customFormat="1" ht="24.75">
      <c r="A151" s="356" t="s">
        <v>877</v>
      </c>
      <c r="B151" s="357">
        <v>0</v>
      </c>
      <c r="C151" s="357">
        <v>0</v>
      </c>
      <c r="D151" s="357">
        <v>0</v>
      </c>
      <c r="E151" s="357">
        <v>2.8948274999999999</v>
      </c>
      <c r="F151" s="357">
        <v>0</v>
      </c>
      <c r="G151" s="357">
        <v>-2.8948274999999999</v>
      </c>
      <c r="H151" s="357">
        <v>-2.8948274999999999</v>
      </c>
    </row>
    <row r="152" spans="1:8" customFormat="1" ht="24.75">
      <c r="A152" s="356" t="s">
        <v>1363</v>
      </c>
      <c r="B152" s="357">
        <v>0</v>
      </c>
      <c r="C152" s="357">
        <v>0</v>
      </c>
      <c r="D152" s="357">
        <v>0</v>
      </c>
      <c r="E152" s="357">
        <v>0</v>
      </c>
      <c r="F152" s="357">
        <v>0</v>
      </c>
      <c r="G152" s="357">
        <v>0</v>
      </c>
      <c r="H152" s="357">
        <v>0</v>
      </c>
    </row>
    <row r="153" spans="1:8" customFormat="1" ht="15">
      <c r="A153" s="356" t="s">
        <v>1003</v>
      </c>
      <c r="B153" s="357">
        <v>0</v>
      </c>
      <c r="C153" s="357">
        <v>0</v>
      </c>
      <c r="D153" s="357">
        <v>0</v>
      </c>
      <c r="E153" s="357">
        <v>7.425395</v>
      </c>
      <c r="F153" s="357">
        <v>0</v>
      </c>
      <c r="G153" s="357">
        <v>-7.425395</v>
      </c>
      <c r="H153" s="357">
        <v>-7.425395</v>
      </c>
    </row>
    <row r="154" spans="1:8" customFormat="1" ht="24.75">
      <c r="A154" s="356" t="s">
        <v>1045</v>
      </c>
      <c r="B154" s="357">
        <v>0</v>
      </c>
      <c r="C154" s="357">
        <v>0</v>
      </c>
      <c r="D154" s="357">
        <v>0</v>
      </c>
      <c r="E154" s="357">
        <v>1.0127899999999999</v>
      </c>
      <c r="F154" s="357">
        <v>0</v>
      </c>
      <c r="G154" s="357">
        <v>-1.0127899999999999</v>
      </c>
      <c r="H154" s="357">
        <v>-1.0127899999999999</v>
      </c>
    </row>
    <row r="155" spans="1:8" customFormat="1" ht="24.75">
      <c r="A155" s="356" t="s">
        <v>949</v>
      </c>
      <c r="B155" s="357">
        <v>0</v>
      </c>
      <c r="C155" s="357">
        <v>0</v>
      </c>
      <c r="D155" s="357">
        <v>0</v>
      </c>
      <c r="E155" s="357">
        <v>4.2861349999999998</v>
      </c>
      <c r="F155" s="357">
        <v>0</v>
      </c>
      <c r="G155" s="357">
        <v>-4.2861349999999998</v>
      </c>
      <c r="H155" s="357">
        <v>-4.2861349999999998</v>
      </c>
    </row>
    <row r="156" spans="1:8" customFormat="1" ht="15">
      <c r="A156" s="356" t="s">
        <v>1046</v>
      </c>
      <c r="B156" s="357">
        <v>0</v>
      </c>
      <c r="C156" s="357">
        <v>0</v>
      </c>
      <c r="D156" s="357">
        <v>0</v>
      </c>
      <c r="E156" s="357">
        <v>8.9700000000000002E-2</v>
      </c>
      <c r="F156" s="357">
        <v>0</v>
      </c>
      <c r="G156" s="357">
        <v>-8.9700000000000002E-2</v>
      </c>
      <c r="H156" s="357">
        <v>-8.9700000000000002E-2</v>
      </c>
    </row>
    <row r="157" spans="1:8" customFormat="1" ht="24.75">
      <c r="A157" s="356" t="s">
        <v>862</v>
      </c>
      <c r="B157" s="357">
        <v>0</v>
      </c>
      <c r="C157" s="357">
        <v>0</v>
      </c>
      <c r="D157" s="357">
        <v>0</v>
      </c>
      <c r="E157" s="357">
        <v>0</v>
      </c>
      <c r="F157" s="357">
        <v>0</v>
      </c>
      <c r="G157" s="357">
        <v>0</v>
      </c>
      <c r="H157" s="357">
        <v>0</v>
      </c>
    </row>
    <row r="158" spans="1:8" customFormat="1" ht="15">
      <c r="A158" s="356" t="s">
        <v>1026</v>
      </c>
      <c r="B158" s="357">
        <v>0</v>
      </c>
      <c r="C158" s="357">
        <v>0</v>
      </c>
      <c r="D158" s="357">
        <v>0</v>
      </c>
      <c r="E158" s="357">
        <v>0.88011249999999996</v>
      </c>
      <c r="F158" s="357">
        <v>0</v>
      </c>
      <c r="G158" s="357">
        <v>-0.88011249999999996</v>
      </c>
      <c r="H158" s="357">
        <v>-0.88011249999999996</v>
      </c>
    </row>
    <row r="159" spans="1:8" customFormat="1" ht="15">
      <c r="A159" s="356" t="s">
        <v>941</v>
      </c>
      <c r="B159" s="357">
        <v>0</v>
      </c>
      <c r="C159" s="357">
        <v>0</v>
      </c>
      <c r="D159" s="357">
        <v>0</v>
      </c>
      <c r="E159" s="357">
        <v>14.169474999999998</v>
      </c>
      <c r="F159" s="357">
        <v>0</v>
      </c>
      <c r="G159" s="357">
        <v>-14.169474999999998</v>
      </c>
      <c r="H159" s="357">
        <v>-14.169474999999998</v>
      </c>
    </row>
    <row r="160" spans="1:8" customFormat="1" ht="15">
      <c r="A160" s="356" t="s">
        <v>1418</v>
      </c>
      <c r="B160" s="357">
        <v>0</v>
      </c>
      <c r="C160" s="357">
        <v>0</v>
      </c>
      <c r="D160" s="357">
        <v>0</v>
      </c>
      <c r="E160" s="357">
        <v>0</v>
      </c>
      <c r="F160" s="357">
        <v>0</v>
      </c>
      <c r="G160" s="357">
        <v>0</v>
      </c>
      <c r="H160" s="357">
        <v>0</v>
      </c>
    </row>
    <row r="161" spans="1:8" customFormat="1" ht="15">
      <c r="A161" s="356" t="s">
        <v>994</v>
      </c>
      <c r="B161" s="357">
        <v>0</v>
      </c>
      <c r="C161" s="357">
        <v>0</v>
      </c>
      <c r="D161" s="357">
        <v>0</v>
      </c>
      <c r="E161" s="357">
        <v>16.503579999999999</v>
      </c>
      <c r="F161" s="357">
        <v>0</v>
      </c>
      <c r="G161" s="357">
        <v>-16.503579999999999</v>
      </c>
      <c r="H161" s="357">
        <v>-16.503579999999999</v>
      </c>
    </row>
    <row r="162" spans="1:8" customFormat="1" ht="24.75">
      <c r="A162" s="356" t="s">
        <v>1025</v>
      </c>
      <c r="B162" s="357">
        <v>0</v>
      </c>
      <c r="C162" s="357">
        <v>0</v>
      </c>
      <c r="D162" s="357">
        <v>0</v>
      </c>
      <c r="E162" s="357">
        <v>1.2772650000000001</v>
      </c>
      <c r="F162" s="357">
        <v>0</v>
      </c>
      <c r="G162" s="357">
        <v>-1.2772650000000001</v>
      </c>
      <c r="H162" s="357">
        <v>-1.2772650000000001</v>
      </c>
    </row>
    <row r="163" spans="1:8" customFormat="1" ht="15">
      <c r="A163" s="356" t="s">
        <v>1419</v>
      </c>
      <c r="B163" s="357">
        <v>0</v>
      </c>
      <c r="C163" s="357">
        <v>0</v>
      </c>
      <c r="D163" s="357">
        <v>0</v>
      </c>
      <c r="E163" s="357">
        <v>0</v>
      </c>
      <c r="F163" s="357">
        <v>0</v>
      </c>
      <c r="G163" s="357">
        <v>0</v>
      </c>
      <c r="H163" s="357">
        <v>0</v>
      </c>
    </row>
    <row r="164" spans="1:8" customFormat="1" ht="24.75">
      <c r="A164" s="356" t="s">
        <v>926</v>
      </c>
      <c r="B164" s="357">
        <v>0</v>
      </c>
      <c r="C164" s="357">
        <v>0</v>
      </c>
      <c r="D164" s="357">
        <v>0</v>
      </c>
      <c r="E164" s="357">
        <v>38.38214</v>
      </c>
      <c r="F164" s="357">
        <v>0</v>
      </c>
      <c r="G164" s="357">
        <v>-38.38214</v>
      </c>
      <c r="H164" s="357">
        <v>-38.38214</v>
      </c>
    </row>
    <row r="165" spans="1:8" customFormat="1" ht="24.75">
      <c r="A165" s="356" t="s">
        <v>1324</v>
      </c>
      <c r="B165" s="357">
        <v>0</v>
      </c>
      <c r="C165" s="357">
        <v>0</v>
      </c>
      <c r="D165" s="357">
        <v>0</v>
      </c>
      <c r="E165" s="357">
        <v>2.0049999999999998E-2</v>
      </c>
      <c r="F165" s="357">
        <v>0</v>
      </c>
      <c r="G165" s="357">
        <v>-2.0049999999999998E-2</v>
      </c>
      <c r="H165" s="357">
        <v>-2.0049999999999998E-2</v>
      </c>
    </row>
    <row r="166" spans="1:8" customFormat="1" ht="15">
      <c r="A166" s="356" t="s">
        <v>1017</v>
      </c>
      <c r="B166" s="357">
        <v>0</v>
      </c>
      <c r="C166" s="357">
        <v>0</v>
      </c>
      <c r="D166" s="357">
        <v>0</v>
      </c>
      <c r="E166" s="357">
        <v>0</v>
      </c>
      <c r="F166" s="357">
        <v>0</v>
      </c>
      <c r="G166" s="357">
        <v>0</v>
      </c>
      <c r="H166" s="357">
        <v>0</v>
      </c>
    </row>
    <row r="167" spans="1:8" customFormat="1" ht="24.75">
      <c r="A167" s="356" t="s">
        <v>1044</v>
      </c>
      <c r="B167" s="357">
        <v>0</v>
      </c>
      <c r="C167" s="357">
        <v>0</v>
      </c>
      <c r="D167" s="357">
        <v>0</v>
      </c>
      <c r="E167" s="357">
        <v>1.32E-2</v>
      </c>
      <c r="F167" s="357">
        <v>0</v>
      </c>
      <c r="G167" s="357">
        <v>-1.32E-2</v>
      </c>
      <c r="H167" s="357">
        <v>-1.32E-2</v>
      </c>
    </row>
    <row r="168" spans="1:8" customFormat="1" ht="24.75">
      <c r="A168" s="356" t="s">
        <v>852</v>
      </c>
      <c r="B168" s="357">
        <v>0</v>
      </c>
      <c r="C168" s="357">
        <v>0</v>
      </c>
      <c r="D168" s="357">
        <v>0</v>
      </c>
      <c r="E168" s="357">
        <v>14.595124999999999</v>
      </c>
      <c r="F168" s="357">
        <v>0</v>
      </c>
      <c r="G168" s="357">
        <v>-14.595124999999999</v>
      </c>
      <c r="H168" s="357">
        <v>-14.595124999999999</v>
      </c>
    </row>
    <row r="169" spans="1:8" customFormat="1" ht="24.75">
      <c r="A169" s="356" t="s">
        <v>1420</v>
      </c>
      <c r="B169" s="357">
        <v>0</v>
      </c>
      <c r="C169" s="357">
        <v>0</v>
      </c>
      <c r="D169" s="357">
        <v>0</v>
      </c>
      <c r="E169" s="357">
        <v>0</v>
      </c>
      <c r="F169" s="357">
        <v>0</v>
      </c>
      <c r="G169" s="357">
        <v>0</v>
      </c>
      <c r="H169" s="357">
        <v>0</v>
      </c>
    </row>
    <row r="170" spans="1:8" customFormat="1" ht="24.75">
      <c r="A170" s="356" t="s">
        <v>924</v>
      </c>
      <c r="B170" s="357">
        <v>0</v>
      </c>
      <c r="C170" s="357">
        <v>0</v>
      </c>
      <c r="D170" s="357">
        <v>0</v>
      </c>
      <c r="E170" s="357">
        <v>2.3219650000000001</v>
      </c>
      <c r="F170" s="357">
        <v>0</v>
      </c>
      <c r="G170" s="357">
        <v>-2.3219650000000001</v>
      </c>
      <c r="H170" s="357">
        <v>-2.3219650000000001</v>
      </c>
    </row>
    <row r="171" spans="1:8" customFormat="1" ht="15">
      <c r="A171" s="356" t="s">
        <v>1386</v>
      </c>
      <c r="B171" s="357">
        <v>0</v>
      </c>
      <c r="C171" s="357">
        <v>0</v>
      </c>
      <c r="D171" s="357">
        <v>0</v>
      </c>
      <c r="E171" s="357">
        <v>0</v>
      </c>
      <c r="F171" s="357">
        <v>0</v>
      </c>
      <c r="G171" s="357">
        <v>0</v>
      </c>
      <c r="H171" s="357">
        <v>0</v>
      </c>
    </row>
    <row r="172" spans="1:8" customFormat="1" ht="15">
      <c r="A172" s="356" t="s">
        <v>970</v>
      </c>
      <c r="B172" s="357">
        <v>7.0208149999999998</v>
      </c>
      <c r="C172" s="357">
        <v>0</v>
      </c>
      <c r="D172" s="357">
        <v>-7.0208149999999998</v>
      </c>
      <c r="E172" s="357">
        <v>7.5221499999999999</v>
      </c>
      <c r="F172" s="357">
        <v>0.65002499999999996</v>
      </c>
      <c r="G172" s="357">
        <v>-6.8721250000000005</v>
      </c>
      <c r="H172" s="357">
        <v>-13.892939999999999</v>
      </c>
    </row>
    <row r="173" spans="1:8" customFormat="1" ht="15">
      <c r="A173" s="356" t="s">
        <v>906</v>
      </c>
      <c r="B173" s="357">
        <v>118.38215999999869</v>
      </c>
      <c r="C173" s="357">
        <v>0</v>
      </c>
      <c r="D173" s="357">
        <v>-118.38215999999869</v>
      </c>
      <c r="E173" s="357">
        <v>208.42699999999999</v>
      </c>
      <c r="F173" s="357">
        <v>4.9639375000000001</v>
      </c>
      <c r="G173" s="357">
        <v>-203.46306249999998</v>
      </c>
      <c r="H173" s="357">
        <v>-321.84522249999867</v>
      </c>
    </row>
    <row r="174" spans="1:8" customFormat="1" ht="24.75">
      <c r="A174" s="356" t="s">
        <v>937</v>
      </c>
      <c r="B174" s="357">
        <v>7.3877499999999996</v>
      </c>
      <c r="C174" s="357">
        <v>0</v>
      </c>
      <c r="D174" s="357">
        <v>-7.3877499999999996</v>
      </c>
      <c r="E174" s="357">
        <v>19.689932500000001</v>
      </c>
      <c r="F174" s="357">
        <v>0</v>
      </c>
      <c r="G174" s="357">
        <v>-19.689932500000001</v>
      </c>
      <c r="H174" s="357">
        <v>-27.077682500000002</v>
      </c>
    </row>
    <row r="175" spans="1:8" customFormat="1" ht="15">
      <c r="A175" s="356" t="s">
        <v>940</v>
      </c>
      <c r="B175" s="357">
        <v>0</v>
      </c>
      <c r="C175" s="357">
        <v>0</v>
      </c>
      <c r="D175" s="357">
        <v>0</v>
      </c>
      <c r="E175" s="357">
        <v>19.887584999999998</v>
      </c>
      <c r="F175" s="357">
        <v>0</v>
      </c>
      <c r="G175" s="357">
        <v>-19.887584999999998</v>
      </c>
      <c r="H175" s="357">
        <v>-19.887584999999998</v>
      </c>
    </row>
    <row r="176" spans="1:8" customFormat="1" ht="24.75">
      <c r="A176" s="356" t="s">
        <v>1049</v>
      </c>
      <c r="B176" s="357">
        <v>0</v>
      </c>
      <c r="C176" s="357">
        <v>0</v>
      </c>
      <c r="D176" s="357">
        <v>0</v>
      </c>
      <c r="E176" s="357">
        <v>0.21790000000000001</v>
      </c>
      <c r="F176" s="357">
        <v>0</v>
      </c>
      <c r="G176" s="357">
        <v>-0.21790000000000001</v>
      </c>
      <c r="H176" s="357">
        <v>-0.21790000000000001</v>
      </c>
    </row>
    <row r="177" spans="1:8" customFormat="1" ht="24.75">
      <c r="A177" s="356" t="s">
        <v>1421</v>
      </c>
      <c r="B177" s="357">
        <v>0</v>
      </c>
      <c r="C177" s="357">
        <v>0</v>
      </c>
      <c r="D177" s="357">
        <v>0</v>
      </c>
      <c r="E177" s="357">
        <v>0</v>
      </c>
      <c r="F177" s="357">
        <v>0</v>
      </c>
      <c r="G177" s="357">
        <v>0</v>
      </c>
      <c r="H177" s="357">
        <v>0</v>
      </c>
    </row>
    <row r="178" spans="1:8" customFormat="1" ht="24.75">
      <c r="A178" s="356" t="s">
        <v>1422</v>
      </c>
      <c r="B178" s="357">
        <v>0</v>
      </c>
      <c r="C178" s="357">
        <v>0</v>
      </c>
      <c r="D178" s="357">
        <v>0</v>
      </c>
      <c r="E178" s="357">
        <v>0</v>
      </c>
      <c r="F178" s="357">
        <v>0</v>
      </c>
      <c r="G178" s="357">
        <v>0</v>
      </c>
      <c r="H178" s="357">
        <v>0</v>
      </c>
    </row>
    <row r="179" spans="1:8" customFormat="1" ht="15">
      <c r="A179" s="356" t="s">
        <v>1423</v>
      </c>
      <c r="B179" s="357">
        <v>0</v>
      </c>
      <c r="C179" s="357">
        <v>0</v>
      </c>
      <c r="D179" s="357">
        <v>0</v>
      </c>
      <c r="E179" s="357">
        <v>0</v>
      </c>
      <c r="F179" s="357">
        <v>0</v>
      </c>
      <c r="G179" s="357">
        <v>0</v>
      </c>
      <c r="H179" s="357">
        <v>0</v>
      </c>
    </row>
    <row r="180" spans="1:8" customFormat="1" ht="15">
      <c r="A180" s="356" t="s">
        <v>972</v>
      </c>
      <c r="B180" s="357">
        <v>0</v>
      </c>
      <c r="C180" s="357">
        <v>0</v>
      </c>
      <c r="D180" s="357">
        <v>0</v>
      </c>
      <c r="E180" s="357">
        <v>3.478885</v>
      </c>
      <c r="F180" s="357">
        <v>0</v>
      </c>
      <c r="G180" s="357">
        <v>-3.478885</v>
      </c>
      <c r="H180" s="357">
        <v>-3.478885</v>
      </c>
    </row>
    <row r="181" spans="1:8" customFormat="1" ht="24.75">
      <c r="A181" s="356" t="s">
        <v>1010</v>
      </c>
      <c r="B181" s="357">
        <v>0</v>
      </c>
      <c r="C181" s="357">
        <v>0</v>
      </c>
      <c r="D181" s="357">
        <v>0</v>
      </c>
      <c r="E181" s="357">
        <v>18.274985000000001</v>
      </c>
      <c r="F181" s="357">
        <v>0</v>
      </c>
      <c r="G181" s="357">
        <v>-18.274985000000001</v>
      </c>
      <c r="H181" s="357">
        <v>-18.274985000000001</v>
      </c>
    </row>
    <row r="182" spans="1:8" customFormat="1" ht="15">
      <c r="A182" s="356" t="s">
        <v>1014</v>
      </c>
      <c r="B182" s="357">
        <v>0</v>
      </c>
      <c r="C182" s="357">
        <v>0</v>
      </c>
      <c r="D182" s="357">
        <v>0</v>
      </c>
      <c r="E182" s="357">
        <v>6.6659075000000003</v>
      </c>
      <c r="F182" s="357">
        <v>0</v>
      </c>
      <c r="G182" s="357">
        <v>-6.6659075000000003</v>
      </c>
      <c r="H182" s="357">
        <v>-6.6659075000000003</v>
      </c>
    </row>
    <row r="183" spans="1:8" customFormat="1" ht="24.75">
      <c r="A183" s="356" t="s">
        <v>853</v>
      </c>
      <c r="B183" s="357">
        <v>0</v>
      </c>
      <c r="C183" s="357">
        <v>0</v>
      </c>
      <c r="D183" s="357">
        <v>0</v>
      </c>
      <c r="E183" s="357">
        <v>4.0750000000000001E-2</v>
      </c>
      <c r="F183" s="357">
        <v>0</v>
      </c>
      <c r="G183" s="357">
        <v>-4.0750000000000001E-2</v>
      </c>
      <c r="H183" s="357">
        <v>-4.0750000000000001E-2</v>
      </c>
    </row>
    <row r="184" spans="1:8" customFormat="1" ht="24.75">
      <c r="A184" s="356" t="s">
        <v>964</v>
      </c>
      <c r="B184" s="357">
        <v>0</v>
      </c>
      <c r="C184" s="357">
        <v>0</v>
      </c>
      <c r="D184" s="357">
        <v>0</v>
      </c>
      <c r="E184" s="357">
        <v>8.4430650000000007</v>
      </c>
      <c r="F184" s="357">
        <v>0</v>
      </c>
      <c r="G184" s="357">
        <v>-8.4430650000000007</v>
      </c>
      <c r="H184" s="357">
        <v>-8.4430650000000007</v>
      </c>
    </row>
    <row r="185" spans="1:8" customFormat="1" ht="24.75">
      <c r="A185" s="356" t="s">
        <v>978</v>
      </c>
      <c r="B185" s="357">
        <v>156.09935999999806</v>
      </c>
      <c r="C185" s="357">
        <v>11.7425</v>
      </c>
      <c r="D185" s="357">
        <v>-144.35685999999805</v>
      </c>
      <c r="E185" s="357">
        <v>26.031095000000001</v>
      </c>
      <c r="F185" s="357">
        <v>0</v>
      </c>
      <c r="G185" s="357">
        <v>-26.031095000000001</v>
      </c>
      <c r="H185" s="357">
        <v>-170.38795499999804</v>
      </c>
    </row>
    <row r="186" spans="1:8" customFormat="1" ht="36.75">
      <c r="A186" s="356" t="s">
        <v>1424</v>
      </c>
      <c r="B186" s="357">
        <v>0</v>
      </c>
      <c r="C186" s="357">
        <v>0</v>
      </c>
      <c r="D186" s="357">
        <v>0</v>
      </c>
      <c r="E186" s="357">
        <v>0</v>
      </c>
      <c r="F186" s="357">
        <v>0</v>
      </c>
      <c r="G186" s="357">
        <v>0</v>
      </c>
      <c r="H186" s="357">
        <v>0</v>
      </c>
    </row>
    <row r="187" spans="1:8" customFormat="1" ht="24.75">
      <c r="A187" s="356" t="s">
        <v>883</v>
      </c>
      <c r="B187" s="357">
        <v>0</v>
      </c>
      <c r="C187" s="357">
        <v>0</v>
      </c>
      <c r="D187" s="357">
        <v>0</v>
      </c>
      <c r="E187" s="357">
        <v>0</v>
      </c>
      <c r="F187" s="357">
        <v>0</v>
      </c>
      <c r="G187" s="357">
        <v>0</v>
      </c>
      <c r="H187" s="357">
        <v>0</v>
      </c>
    </row>
    <row r="188" spans="1:8" customFormat="1" ht="15">
      <c r="A188" s="356" t="s">
        <v>1011</v>
      </c>
      <c r="B188" s="357">
        <v>0</v>
      </c>
      <c r="C188" s="357">
        <v>0</v>
      </c>
      <c r="D188" s="357">
        <v>0</v>
      </c>
      <c r="E188" s="357">
        <v>0.28612500000000002</v>
      </c>
      <c r="F188" s="357">
        <v>0</v>
      </c>
      <c r="G188" s="357">
        <v>-0.28612500000000002</v>
      </c>
      <c r="H188" s="357">
        <v>-0.28612500000000002</v>
      </c>
    </row>
    <row r="189" spans="1:8" customFormat="1" ht="24.75">
      <c r="A189" s="356" t="s">
        <v>1035</v>
      </c>
      <c r="B189" s="357">
        <v>6.0148324999999998</v>
      </c>
      <c r="C189" s="357">
        <v>0</v>
      </c>
      <c r="D189" s="357">
        <v>-6.0148324999999998</v>
      </c>
      <c r="E189" s="357">
        <v>1.2104600000000001</v>
      </c>
      <c r="F189" s="357">
        <v>0</v>
      </c>
      <c r="G189" s="357">
        <v>-1.2104600000000001</v>
      </c>
      <c r="H189" s="357">
        <v>-7.2252925000000001</v>
      </c>
    </row>
    <row r="190" spans="1:8" customFormat="1" ht="24.75">
      <c r="A190" s="356" t="s">
        <v>1051</v>
      </c>
      <c r="B190" s="357">
        <v>0</v>
      </c>
      <c r="C190" s="357">
        <v>0</v>
      </c>
      <c r="D190" s="357">
        <v>0</v>
      </c>
      <c r="E190" s="357">
        <v>0.72597999999999996</v>
      </c>
      <c r="F190" s="357">
        <v>0</v>
      </c>
      <c r="G190" s="357">
        <v>-0.72597999999999996</v>
      </c>
      <c r="H190" s="357">
        <v>-0.72597999999999996</v>
      </c>
    </row>
    <row r="191" spans="1:8" customFormat="1" ht="15">
      <c r="A191" s="356" t="s">
        <v>867</v>
      </c>
      <c r="B191" s="357">
        <v>2.0757600000000198</v>
      </c>
      <c r="C191" s="357">
        <v>0</v>
      </c>
      <c r="D191" s="357">
        <v>-2.0757600000000198</v>
      </c>
      <c r="E191" s="357">
        <v>7.4999999999999997E-3</v>
      </c>
      <c r="F191" s="357">
        <v>0</v>
      </c>
      <c r="G191" s="357">
        <v>-7.4999999999999997E-3</v>
      </c>
      <c r="H191" s="357">
        <v>-2.0832600000000197</v>
      </c>
    </row>
    <row r="192" spans="1:8" customFormat="1" ht="15">
      <c r="A192" s="356" t="s">
        <v>990</v>
      </c>
      <c r="B192" s="357">
        <v>19.338532500000049</v>
      </c>
      <c r="C192" s="357">
        <v>0</v>
      </c>
      <c r="D192" s="357">
        <v>-19.338532500000049</v>
      </c>
      <c r="E192" s="357">
        <v>12.177455</v>
      </c>
      <c r="F192" s="357">
        <v>0</v>
      </c>
      <c r="G192" s="357">
        <v>-12.177455</v>
      </c>
      <c r="H192" s="357">
        <v>-31.515987500000051</v>
      </c>
    </row>
    <row r="193" spans="1:8" customFormat="1" ht="24.75">
      <c r="A193" s="356" t="s">
        <v>866</v>
      </c>
      <c r="B193" s="357">
        <v>0</v>
      </c>
      <c r="C193" s="357">
        <v>0</v>
      </c>
      <c r="D193" s="357">
        <v>0</v>
      </c>
      <c r="E193" s="357">
        <v>0</v>
      </c>
      <c r="F193" s="357">
        <v>0</v>
      </c>
      <c r="G193" s="357">
        <v>0</v>
      </c>
      <c r="H193" s="357">
        <v>0</v>
      </c>
    </row>
    <row r="194" spans="1:8" customFormat="1" ht="15">
      <c r="A194" s="356" t="s">
        <v>1356</v>
      </c>
      <c r="B194" s="357">
        <v>0</v>
      </c>
      <c r="C194" s="357">
        <v>0</v>
      </c>
      <c r="D194" s="357">
        <v>0</v>
      </c>
      <c r="E194" s="357">
        <v>8.0999999999999996E-3</v>
      </c>
      <c r="F194" s="357">
        <v>0</v>
      </c>
      <c r="G194" s="357">
        <v>-8.0999999999999996E-3</v>
      </c>
      <c r="H194" s="357">
        <v>-8.0999999999999996E-3</v>
      </c>
    </row>
    <row r="195" spans="1:8" customFormat="1" ht="15">
      <c r="A195" s="356" t="s">
        <v>1013</v>
      </c>
      <c r="B195" s="357">
        <v>29.100240000000426</v>
      </c>
      <c r="C195" s="357">
        <v>0</v>
      </c>
      <c r="D195" s="357">
        <v>-29.100240000000426</v>
      </c>
      <c r="E195" s="357">
        <v>2.6395799999999996</v>
      </c>
      <c r="F195" s="357">
        <v>0</v>
      </c>
      <c r="G195" s="357">
        <v>-2.6395799999999996</v>
      </c>
      <c r="H195" s="357">
        <v>-31.739820000000424</v>
      </c>
    </row>
    <row r="196" spans="1:8" customFormat="1" ht="24.75">
      <c r="A196" s="356" t="s">
        <v>1425</v>
      </c>
      <c r="B196" s="357">
        <v>0</v>
      </c>
      <c r="C196" s="357">
        <v>0</v>
      </c>
      <c r="D196" s="357">
        <v>0</v>
      </c>
      <c r="E196" s="357">
        <v>0</v>
      </c>
      <c r="F196" s="357">
        <v>0</v>
      </c>
      <c r="G196" s="357">
        <v>0</v>
      </c>
      <c r="H196" s="357">
        <v>0</v>
      </c>
    </row>
    <row r="197" spans="1:8" customFormat="1" ht="15">
      <c r="A197" s="356" t="s">
        <v>1062</v>
      </c>
      <c r="B197" s="357">
        <v>0</v>
      </c>
      <c r="C197" s="357">
        <v>0</v>
      </c>
      <c r="D197" s="357">
        <v>0</v>
      </c>
      <c r="E197" s="357">
        <v>1.8839025</v>
      </c>
      <c r="F197" s="357">
        <v>0</v>
      </c>
      <c r="G197" s="357">
        <v>-1.8839025</v>
      </c>
      <c r="H197" s="357">
        <v>-1.8839025</v>
      </c>
    </row>
    <row r="198" spans="1:8" customFormat="1" ht="24.75">
      <c r="A198" s="356" t="s">
        <v>1426</v>
      </c>
      <c r="B198" s="357">
        <v>0</v>
      </c>
      <c r="C198" s="357">
        <v>0</v>
      </c>
      <c r="D198" s="357">
        <v>0</v>
      </c>
      <c r="E198" s="357">
        <v>0</v>
      </c>
      <c r="F198" s="357">
        <v>0</v>
      </c>
      <c r="G198" s="357">
        <v>0</v>
      </c>
      <c r="H198" s="357">
        <v>0</v>
      </c>
    </row>
    <row r="199" spans="1:8" customFormat="1" ht="24.75">
      <c r="A199" s="356" t="s">
        <v>868</v>
      </c>
      <c r="B199" s="357">
        <v>0</v>
      </c>
      <c r="C199" s="357">
        <v>0</v>
      </c>
      <c r="D199" s="357">
        <v>0</v>
      </c>
      <c r="E199" s="357">
        <v>0</v>
      </c>
      <c r="F199" s="357">
        <v>0</v>
      </c>
      <c r="G199" s="357">
        <v>0</v>
      </c>
      <c r="H199" s="357">
        <v>0</v>
      </c>
    </row>
    <row r="200" spans="1:8" customFormat="1" ht="24.75">
      <c r="A200" s="356" t="s">
        <v>864</v>
      </c>
      <c r="B200" s="357">
        <v>0</v>
      </c>
      <c r="C200" s="357">
        <v>0</v>
      </c>
      <c r="D200" s="357">
        <v>0</v>
      </c>
      <c r="E200" s="357">
        <v>0</v>
      </c>
      <c r="F200" s="357">
        <v>0</v>
      </c>
      <c r="G200" s="357">
        <v>0</v>
      </c>
      <c r="H200" s="357">
        <v>0</v>
      </c>
    </row>
    <row r="201" spans="1:8" customFormat="1" ht="15">
      <c r="A201" s="356" t="s">
        <v>989</v>
      </c>
      <c r="B201" s="357">
        <v>6.3871250000000002</v>
      </c>
      <c r="C201" s="357">
        <v>0</v>
      </c>
      <c r="D201" s="357">
        <v>-6.3871250000000002</v>
      </c>
      <c r="E201" s="357">
        <v>9.4018224999999997</v>
      </c>
      <c r="F201" s="357">
        <v>0</v>
      </c>
      <c r="G201" s="357">
        <v>-9.4018224999999997</v>
      </c>
      <c r="H201" s="357">
        <v>-15.788947499999999</v>
      </c>
    </row>
    <row r="202" spans="1:8" customFormat="1" ht="15">
      <c r="A202" s="356" t="s">
        <v>1001</v>
      </c>
      <c r="B202" s="357">
        <v>0</v>
      </c>
      <c r="C202" s="357">
        <v>0</v>
      </c>
      <c r="D202" s="357">
        <v>0</v>
      </c>
      <c r="E202" s="357">
        <v>1.9562599999999999</v>
      </c>
      <c r="F202" s="357">
        <v>0</v>
      </c>
      <c r="G202" s="357">
        <v>-1.9562599999999999</v>
      </c>
      <c r="H202" s="357">
        <v>-1.9562599999999999</v>
      </c>
    </row>
    <row r="203" spans="1:8" customFormat="1" ht="15">
      <c r="A203" s="356" t="s">
        <v>1008</v>
      </c>
      <c r="B203" s="357">
        <v>0</v>
      </c>
      <c r="C203" s="357">
        <v>0</v>
      </c>
      <c r="D203" s="357">
        <v>0</v>
      </c>
      <c r="E203" s="357">
        <v>1.3976000000000002</v>
      </c>
      <c r="F203" s="357">
        <v>0</v>
      </c>
      <c r="G203" s="357">
        <v>-1.3976000000000002</v>
      </c>
      <c r="H203" s="357">
        <v>-1.3976000000000002</v>
      </c>
    </row>
    <row r="204" spans="1:8" customFormat="1" ht="24.75">
      <c r="A204" s="356" t="s">
        <v>1427</v>
      </c>
      <c r="B204" s="357">
        <v>249.5539450000006</v>
      </c>
      <c r="C204" s="357">
        <v>0</v>
      </c>
      <c r="D204" s="357">
        <v>-249.5539450000006</v>
      </c>
      <c r="E204" s="357">
        <v>107.9007575</v>
      </c>
      <c r="F204" s="357">
        <v>0.88200000000000001</v>
      </c>
      <c r="G204" s="357">
        <v>-107.01875749999999</v>
      </c>
      <c r="H204" s="357">
        <v>-356.57270250000056</v>
      </c>
    </row>
    <row r="205" spans="1:8" customFormat="1" ht="24.75">
      <c r="A205" s="356" t="s">
        <v>1428</v>
      </c>
      <c r="B205" s="357">
        <v>0</v>
      </c>
      <c r="C205" s="357">
        <v>0</v>
      </c>
      <c r="D205" s="357">
        <v>0</v>
      </c>
      <c r="E205" s="357">
        <v>0</v>
      </c>
      <c r="F205" s="357">
        <v>0</v>
      </c>
      <c r="G205" s="357">
        <v>0</v>
      </c>
      <c r="H205" s="357">
        <v>0</v>
      </c>
    </row>
    <row r="206" spans="1:8" customFormat="1" ht="24.75">
      <c r="A206" s="356" t="s">
        <v>1169</v>
      </c>
      <c r="B206" s="357">
        <v>0</v>
      </c>
      <c r="C206" s="357">
        <v>0</v>
      </c>
      <c r="D206" s="357">
        <v>0</v>
      </c>
      <c r="E206" s="357">
        <v>0</v>
      </c>
      <c r="F206" s="357">
        <v>0</v>
      </c>
      <c r="G206" s="357">
        <v>0</v>
      </c>
      <c r="H206" s="357">
        <v>0</v>
      </c>
    </row>
    <row r="207" spans="1:8" customFormat="1" ht="24.75">
      <c r="A207" s="356" t="s">
        <v>1429</v>
      </c>
      <c r="B207" s="357">
        <v>0</v>
      </c>
      <c r="C207" s="357">
        <v>0</v>
      </c>
      <c r="D207" s="357">
        <v>0</v>
      </c>
      <c r="E207" s="357">
        <v>0</v>
      </c>
      <c r="F207" s="357">
        <v>0</v>
      </c>
      <c r="G207" s="357">
        <v>0</v>
      </c>
      <c r="H207" s="357">
        <v>0</v>
      </c>
    </row>
    <row r="208" spans="1:8" customFormat="1" ht="24.75">
      <c r="A208" s="356" t="s">
        <v>1430</v>
      </c>
      <c r="B208" s="357">
        <v>0</v>
      </c>
      <c r="C208" s="357">
        <v>0</v>
      </c>
      <c r="D208" s="357">
        <v>0</v>
      </c>
      <c r="E208" s="357">
        <v>0</v>
      </c>
      <c r="F208" s="357">
        <v>0</v>
      </c>
      <c r="G208" s="357">
        <v>0</v>
      </c>
      <c r="H208" s="357">
        <v>0</v>
      </c>
    </row>
    <row r="209" spans="1:8" customFormat="1" ht="24.75">
      <c r="A209" s="356" t="s">
        <v>1431</v>
      </c>
      <c r="B209" s="357">
        <v>0</v>
      </c>
      <c r="C209" s="357">
        <v>0</v>
      </c>
      <c r="D209" s="357">
        <v>0</v>
      </c>
      <c r="E209" s="357">
        <v>0</v>
      </c>
      <c r="F209" s="357">
        <v>0</v>
      </c>
      <c r="G209" s="357">
        <v>0</v>
      </c>
      <c r="H209" s="357">
        <v>0</v>
      </c>
    </row>
    <row r="210" spans="1:8" customFormat="1" ht="24.75">
      <c r="A210" s="356" t="s">
        <v>1432</v>
      </c>
      <c r="B210" s="357">
        <v>0</v>
      </c>
      <c r="C210" s="357">
        <v>0</v>
      </c>
      <c r="D210" s="357">
        <v>0</v>
      </c>
      <c r="E210" s="357">
        <v>0</v>
      </c>
      <c r="F210" s="357">
        <v>0</v>
      </c>
      <c r="G210" s="357">
        <v>0</v>
      </c>
      <c r="H210" s="357">
        <v>0</v>
      </c>
    </row>
    <row r="211" spans="1:8" customFormat="1" ht="24.75">
      <c r="A211" s="356" t="s">
        <v>1433</v>
      </c>
      <c r="B211" s="357">
        <v>0</v>
      </c>
      <c r="C211" s="357">
        <v>0</v>
      </c>
      <c r="D211" s="357">
        <v>0</v>
      </c>
      <c r="E211" s="357">
        <v>0</v>
      </c>
      <c r="F211" s="357">
        <v>0</v>
      </c>
      <c r="G211" s="357">
        <v>0</v>
      </c>
      <c r="H211" s="357">
        <v>0</v>
      </c>
    </row>
    <row r="212" spans="1:8" customFormat="1" ht="24.75">
      <c r="A212" s="356" t="s">
        <v>1434</v>
      </c>
      <c r="B212" s="357">
        <v>0</v>
      </c>
      <c r="C212" s="357">
        <v>0</v>
      </c>
      <c r="D212" s="357">
        <v>0</v>
      </c>
      <c r="E212" s="357">
        <v>0</v>
      </c>
      <c r="F212" s="357">
        <v>0</v>
      </c>
      <c r="G212" s="357">
        <v>0</v>
      </c>
      <c r="H212" s="357">
        <v>0</v>
      </c>
    </row>
    <row r="213" spans="1:8" customFormat="1" ht="24.75">
      <c r="A213" s="356" t="s">
        <v>1435</v>
      </c>
      <c r="B213" s="357">
        <v>0</v>
      </c>
      <c r="C213" s="357">
        <v>0</v>
      </c>
      <c r="D213" s="357">
        <v>0</v>
      </c>
      <c r="E213" s="357">
        <v>0</v>
      </c>
      <c r="F213" s="357">
        <v>0</v>
      </c>
      <c r="G213" s="357">
        <v>0</v>
      </c>
      <c r="H213" s="357">
        <v>0</v>
      </c>
    </row>
    <row r="214" spans="1:8" customFormat="1" ht="24.75">
      <c r="A214" s="356" t="s">
        <v>1436</v>
      </c>
      <c r="B214" s="357">
        <v>0</v>
      </c>
      <c r="C214" s="357">
        <v>0</v>
      </c>
      <c r="D214" s="357">
        <v>0</v>
      </c>
      <c r="E214" s="357">
        <v>0</v>
      </c>
      <c r="F214" s="357">
        <v>0</v>
      </c>
      <c r="G214" s="357">
        <v>0</v>
      </c>
      <c r="H214" s="357">
        <v>0</v>
      </c>
    </row>
    <row r="215" spans="1:8" customFormat="1" ht="24.75">
      <c r="A215" s="356" t="s">
        <v>1437</v>
      </c>
      <c r="B215" s="357">
        <v>0</v>
      </c>
      <c r="C215" s="357">
        <v>0</v>
      </c>
      <c r="D215" s="357">
        <v>0</v>
      </c>
      <c r="E215" s="357">
        <v>0</v>
      </c>
      <c r="F215" s="357">
        <v>0</v>
      </c>
      <c r="G215" s="357">
        <v>0</v>
      </c>
      <c r="H215" s="357">
        <v>0</v>
      </c>
    </row>
    <row r="216" spans="1:8" customFormat="1" ht="24.75">
      <c r="A216" s="356" t="s">
        <v>1438</v>
      </c>
      <c r="B216" s="357">
        <v>0</v>
      </c>
      <c r="C216" s="357">
        <v>0</v>
      </c>
      <c r="D216" s="357">
        <v>0</v>
      </c>
      <c r="E216" s="357">
        <v>0</v>
      </c>
      <c r="F216" s="357">
        <v>0</v>
      </c>
      <c r="G216" s="357">
        <v>0</v>
      </c>
      <c r="H216" s="357">
        <v>0</v>
      </c>
    </row>
    <row r="217" spans="1:8" customFormat="1" ht="24.75">
      <c r="A217" s="356" t="s">
        <v>1439</v>
      </c>
      <c r="B217" s="357">
        <v>0</v>
      </c>
      <c r="C217" s="357">
        <v>0</v>
      </c>
      <c r="D217" s="357">
        <v>0</v>
      </c>
      <c r="E217" s="357">
        <v>0</v>
      </c>
      <c r="F217" s="357">
        <v>0</v>
      </c>
      <c r="G217" s="357">
        <v>0</v>
      </c>
      <c r="H217" s="357">
        <v>0</v>
      </c>
    </row>
    <row r="218" spans="1:8" customFormat="1" ht="24.75">
      <c r="A218" s="356" t="s">
        <v>1440</v>
      </c>
      <c r="B218" s="357">
        <v>0</v>
      </c>
      <c r="C218" s="357">
        <v>0</v>
      </c>
      <c r="D218" s="357">
        <v>0</v>
      </c>
      <c r="E218" s="357">
        <v>0</v>
      </c>
      <c r="F218" s="357">
        <v>0</v>
      </c>
      <c r="G218" s="357">
        <v>0</v>
      </c>
      <c r="H218" s="357">
        <v>0</v>
      </c>
    </row>
    <row r="219" spans="1:8" customFormat="1" ht="24.75">
      <c r="A219" s="356" t="s">
        <v>1441</v>
      </c>
      <c r="B219" s="357">
        <v>0</v>
      </c>
      <c r="C219" s="357">
        <v>0</v>
      </c>
      <c r="D219" s="357">
        <v>0</v>
      </c>
      <c r="E219" s="357">
        <v>0</v>
      </c>
      <c r="F219" s="357">
        <v>0</v>
      </c>
      <c r="G219" s="357">
        <v>0</v>
      </c>
      <c r="H219" s="357">
        <v>0</v>
      </c>
    </row>
    <row r="220" spans="1:8" customFormat="1" ht="24.75">
      <c r="A220" s="356" t="s">
        <v>1442</v>
      </c>
      <c r="B220" s="357">
        <v>0</v>
      </c>
      <c r="C220" s="357">
        <v>0</v>
      </c>
      <c r="D220" s="357">
        <v>0</v>
      </c>
      <c r="E220" s="357">
        <v>0</v>
      </c>
      <c r="F220" s="357">
        <v>0</v>
      </c>
      <c r="G220" s="357">
        <v>0</v>
      </c>
      <c r="H220" s="357">
        <v>0</v>
      </c>
    </row>
    <row r="221" spans="1:8" customFormat="1" ht="24.75">
      <c r="A221" s="356" t="s">
        <v>1443</v>
      </c>
      <c r="B221" s="357">
        <v>0</v>
      </c>
      <c r="C221" s="357">
        <v>0</v>
      </c>
      <c r="D221" s="357">
        <v>0</v>
      </c>
      <c r="E221" s="357">
        <v>0</v>
      </c>
      <c r="F221" s="357">
        <v>0</v>
      </c>
      <c r="G221" s="357">
        <v>0</v>
      </c>
      <c r="H221" s="357">
        <v>0</v>
      </c>
    </row>
    <row r="222" spans="1:8" customFormat="1" ht="24.75">
      <c r="A222" s="356" t="s">
        <v>1444</v>
      </c>
      <c r="B222" s="357">
        <v>0</v>
      </c>
      <c r="C222" s="357">
        <v>0</v>
      </c>
      <c r="D222" s="357">
        <v>0</v>
      </c>
      <c r="E222" s="357">
        <v>0</v>
      </c>
      <c r="F222" s="357">
        <v>0</v>
      </c>
      <c r="G222" s="357">
        <v>0</v>
      </c>
      <c r="H222" s="357">
        <v>0</v>
      </c>
    </row>
    <row r="223" spans="1:8" customFormat="1" ht="15">
      <c r="A223" s="356" t="s">
        <v>1445</v>
      </c>
      <c r="B223" s="357">
        <v>0</v>
      </c>
      <c r="C223" s="357">
        <v>0</v>
      </c>
      <c r="D223" s="357">
        <v>0</v>
      </c>
      <c r="E223" s="357">
        <v>0</v>
      </c>
      <c r="F223" s="357">
        <v>0</v>
      </c>
      <c r="G223" s="357">
        <v>0</v>
      </c>
      <c r="H223" s="357">
        <v>0</v>
      </c>
    </row>
    <row r="224" spans="1:8" customFormat="1" ht="24.75">
      <c r="A224" s="356" t="s">
        <v>1446</v>
      </c>
      <c r="B224" s="357">
        <v>0</v>
      </c>
      <c r="C224" s="357">
        <v>0</v>
      </c>
      <c r="D224" s="357">
        <v>0</v>
      </c>
      <c r="E224" s="357">
        <v>0</v>
      </c>
      <c r="F224" s="357">
        <v>0</v>
      </c>
      <c r="G224" s="357">
        <v>0</v>
      </c>
      <c r="H224" s="357">
        <v>0</v>
      </c>
    </row>
    <row r="225" spans="1:8" customFormat="1" ht="15">
      <c r="A225" s="356" t="s">
        <v>1190</v>
      </c>
      <c r="B225" s="357">
        <v>0</v>
      </c>
      <c r="C225" s="357">
        <v>0</v>
      </c>
      <c r="D225" s="357">
        <v>0</v>
      </c>
      <c r="E225" s="357">
        <v>0</v>
      </c>
      <c r="F225" s="357">
        <v>0</v>
      </c>
      <c r="G225" s="357">
        <v>0</v>
      </c>
      <c r="H225" s="357">
        <v>0</v>
      </c>
    </row>
    <row r="226" spans="1:8" customFormat="1" ht="24.75">
      <c r="A226" s="356" t="s">
        <v>1345</v>
      </c>
      <c r="B226" s="357">
        <v>3.9606825000000234</v>
      </c>
      <c r="C226" s="357">
        <v>0</v>
      </c>
      <c r="D226" s="357">
        <v>-3.9606825000000234</v>
      </c>
      <c r="E226" s="357">
        <v>0</v>
      </c>
      <c r="F226" s="357">
        <v>0</v>
      </c>
      <c r="G226" s="357">
        <v>0</v>
      </c>
      <c r="H226" s="357">
        <v>-3.9606825000000234</v>
      </c>
    </row>
    <row r="227" spans="1:8" customFormat="1" ht="24.75">
      <c r="A227" s="356" t="s">
        <v>1447</v>
      </c>
      <c r="B227" s="357">
        <v>0</v>
      </c>
      <c r="C227" s="357">
        <v>0</v>
      </c>
      <c r="D227" s="357">
        <v>0</v>
      </c>
      <c r="E227" s="357">
        <v>0</v>
      </c>
      <c r="F227" s="357">
        <v>0</v>
      </c>
      <c r="G227" s="357">
        <v>0</v>
      </c>
      <c r="H227" s="357">
        <v>0</v>
      </c>
    </row>
    <row r="228" spans="1:8" customFormat="1" ht="24.75">
      <c r="A228" s="356" t="s">
        <v>1448</v>
      </c>
      <c r="B228" s="357">
        <v>0</v>
      </c>
      <c r="C228" s="357">
        <v>0</v>
      </c>
      <c r="D228" s="357">
        <v>0</v>
      </c>
      <c r="E228" s="357">
        <v>0</v>
      </c>
      <c r="F228" s="357">
        <v>0</v>
      </c>
      <c r="G228" s="357">
        <v>0</v>
      </c>
      <c r="H228" s="357">
        <v>0</v>
      </c>
    </row>
    <row r="229" spans="1:8" customFormat="1" ht="24.75">
      <c r="A229" s="356" t="s">
        <v>1449</v>
      </c>
      <c r="B229" s="357">
        <v>0</v>
      </c>
      <c r="C229" s="357">
        <v>0</v>
      </c>
      <c r="D229" s="357">
        <v>0</v>
      </c>
      <c r="E229" s="357">
        <v>0</v>
      </c>
      <c r="F229" s="357">
        <v>0</v>
      </c>
      <c r="G229" s="357">
        <v>0</v>
      </c>
      <c r="H229" s="357">
        <v>0</v>
      </c>
    </row>
    <row r="230" spans="1:8" customFormat="1" ht="24.75">
      <c r="A230" s="356" t="s">
        <v>878</v>
      </c>
      <c r="B230" s="357">
        <v>0</v>
      </c>
      <c r="C230" s="357">
        <v>0</v>
      </c>
      <c r="D230" s="357">
        <v>0</v>
      </c>
      <c r="E230" s="357">
        <v>0</v>
      </c>
      <c r="F230" s="357">
        <v>0</v>
      </c>
      <c r="G230" s="357">
        <v>0</v>
      </c>
      <c r="H230" s="357">
        <v>0</v>
      </c>
    </row>
    <row r="231" spans="1:8" customFormat="1" ht="24.75">
      <c r="A231" s="356" t="s">
        <v>1450</v>
      </c>
      <c r="B231" s="357">
        <v>0</v>
      </c>
      <c r="C231" s="357">
        <v>0</v>
      </c>
      <c r="D231" s="357">
        <v>0</v>
      </c>
      <c r="E231" s="357">
        <v>0</v>
      </c>
      <c r="F231" s="357">
        <v>0</v>
      </c>
      <c r="G231" s="357">
        <v>0</v>
      </c>
      <c r="H231" s="357">
        <v>0</v>
      </c>
    </row>
    <row r="232" spans="1:8" customFormat="1" ht="15">
      <c r="A232" s="356" t="s">
        <v>1451</v>
      </c>
      <c r="B232" s="357">
        <v>0</v>
      </c>
      <c r="C232" s="357">
        <v>0</v>
      </c>
      <c r="D232" s="357">
        <v>0</v>
      </c>
      <c r="E232" s="357">
        <v>0</v>
      </c>
      <c r="F232" s="357">
        <v>0</v>
      </c>
      <c r="G232" s="357">
        <v>0</v>
      </c>
      <c r="H232" s="357">
        <v>0</v>
      </c>
    </row>
    <row r="233" spans="1:8" customFormat="1" ht="24.75">
      <c r="A233" s="356" t="s">
        <v>1452</v>
      </c>
      <c r="B233" s="357">
        <v>0</v>
      </c>
      <c r="C233" s="357">
        <v>1.43832</v>
      </c>
      <c r="D233" s="357">
        <v>1.43832</v>
      </c>
      <c r="E233" s="357">
        <v>0</v>
      </c>
      <c r="F233" s="357">
        <v>0</v>
      </c>
      <c r="G233" s="357">
        <v>0</v>
      </c>
      <c r="H233" s="357">
        <v>1.43832</v>
      </c>
    </row>
    <row r="234" spans="1:8" customFormat="1" ht="24.75">
      <c r="A234" s="356" t="s">
        <v>1453</v>
      </c>
      <c r="B234" s="357">
        <v>0</v>
      </c>
      <c r="C234" s="357">
        <v>0</v>
      </c>
      <c r="D234" s="357">
        <v>0</v>
      </c>
      <c r="E234" s="357">
        <v>0</v>
      </c>
      <c r="F234" s="357">
        <v>0</v>
      </c>
      <c r="G234" s="357">
        <v>0</v>
      </c>
      <c r="H234" s="357">
        <v>0</v>
      </c>
    </row>
    <row r="235" spans="1:8" customFormat="1" ht="15">
      <c r="A235" s="356" t="s">
        <v>1454</v>
      </c>
      <c r="B235" s="357">
        <v>0</v>
      </c>
      <c r="C235" s="357">
        <v>0</v>
      </c>
      <c r="D235" s="357">
        <v>0</v>
      </c>
      <c r="E235" s="357">
        <v>0</v>
      </c>
      <c r="F235" s="357">
        <v>0</v>
      </c>
      <c r="G235" s="357">
        <v>0</v>
      </c>
      <c r="H235" s="357">
        <v>0</v>
      </c>
    </row>
    <row r="236" spans="1:8" customFormat="1" ht="15">
      <c r="A236" s="356" t="s">
        <v>1455</v>
      </c>
      <c r="B236" s="357">
        <v>0</v>
      </c>
      <c r="C236" s="357">
        <v>0</v>
      </c>
      <c r="D236" s="357">
        <v>0</v>
      </c>
      <c r="E236" s="357">
        <v>0</v>
      </c>
      <c r="F236" s="357">
        <v>0</v>
      </c>
      <c r="G236" s="357">
        <v>0</v>
      </c>
      <c r="H236" s="357">
        <v>0</v>
      </c>
    </row>
    <row r="237" spans="1:8" customFormat="1" ht="15">
      <c r="A237" s="356" t="s">
        <v>1456</v>
      </c>
      <c r="B237" s="357">
        <v>0</v>
      </c>
      <c r="C237" s="357">
        <v>0</v>
      </c>
      <c r="D237" s="357">
        <v>0</v>
      </c>
      <c r="E237" s="357">
        <v>0</v>
      </c>
      <c r="F237" s="357">
        <v>0</v>
      </c>
      <c r="G237" s="357">
        <v>0</v>
      </c>
      <c r="H237" s="357">
        <v>0</v>
      </c>
    </row>
    <row r="238" spans="1:8" customFormat="1" ht="15">
      <c r="A238" s="356" t="s">
        <v>1457</v>
      </c>
      <c r="B238" s="357">
        <v>0</v>
      </c>
      <c r="C238" s="357">
        <v>0</v>
      </c>
      <c r="D238" s="357">
        <v>0</v>
      </c>
      <c r="E238" s="357">
        <v>0</v>
      </c>
      <c r="F238" s="357">
        <v>0</v>
      </c>
      <c r="G238" s="357">
        <v>0</v>
      </c>
      <c r="H238" s="357">
        <v>0</v>
      </c>
    </row>
    <row r="239" spans="1:8" customFormat="1" ht="24.75">
      <c r="A239" s="356" t="s">
        <v>1458</v>
      </c>
      <c r="B239" s="357">
        <v>1.43832</v>
      </c>
      <c r="C239" s="357">
        <v>0</v>
      </c>
      <c r="D239" s="357">
        <v>-1.43832</v>
      </c>
      <c r="E239" s="357">
        <v>0</v>
      </c>
      <c r="F239" s="357">
        <v>0</v>
      </c>
      <c r="G239" s="357">
        <v>0</v>
      </c>
      <c r="H239" s="357">
        <v>-1.43832</v>
      </c>
    </row>
    <row r="240" spans="1:8" customFormat="1" ht="24.75">
      <c r="A240" s="356" t="s">
        <v>1459</v>
      </c>
      <c r="B240" s="357">
        <v>0</v>
      </c>
      <c r="C240" s="357">
        <v>0</v>
      </c>
      <c r="D240" s="357">
        <v>0</v>
      </c>
      <c r="E240" s="357">
        <v>0</v>
      </c>
      <c r="F240" s="357">
        <v>0</v>
      </c>
      <c r="G240" s="357">
        <v>0</v>
      </c>
      <c r="H240" s="357">
        <v>0</v>
      </c>
    </row>
    <row r="241" spans="1:8" customFormat="1" ht="15">
      <c r="A241" s="356" t="s">
        <v>46</v>
      </c>
      <c r="B241" s="357">
        <v>0</v>
      </c>
      <c r="C241" s="357">
        <v>0</v>
      </c>
      <c r="D241" s="357">
        <v>0</v>
      </c>
      <c r="E241" s="357">
        <v>0</v>
      </c>
      <c r="F241" s="357">
        <v>0</v>
      </c>
      <c r="G241" s="357">
        <v>0</v>
      </c>
      <c r="H241" s="357">
        <v>0</v>
      </c>
    </row>
    <row r="242" spans="1:8" customFormat="1" ht="15">
      <c r="A242" s="356" t="s">
        <v>1460</v>
      </c>
      <c r="B242" s="357">
        <v>0</v>
      </c>
      <c r="C242" s="357">
        <v>0</v>
      </c>
      <c r="D242" s="357">
        <v>0</v>
      </c>
      <c r="E242" s="357">
        <v>0</v>
      </c>
      <c r="F242" s="357">
        <v>0</v>
      </c>
      <c r="G242" s="357">
        <v>0</v>
      </c>
      <c r="H242" s="357">
        <v>0</v>
      </c>
    </row>
    <row r="243" spans="1:8" customFormat="1" ht="15">
      <c r="A243" s="356" t="s">
        <v>1461</v>
      </c>
      <c r="B243" s="357">
        <v>0</v>
      </c>
      <c r="C243" s="357">
        <v>0</v>
      </c>
      <c r="D243" s="357">
        <v>0</v>
      </c>
      <c r="E243" s="357">
        <v>0</v>
      </c>
      <c r="F243" s="357">
        <v>0</v>
      </c>
      <c r="G243" s="357">
        <v>0</v>
      </c>
      <c r="H243" s="357">
        <v>0</v>
      </c>
    </row>
    <row r="244" spans="1:8" customFormat="1" ht="15">
      <c r="A244" s="356" t="s">
        <v>1462</v>
      </c>
      <c r="B244" s="357">
        <v>0</v>
      </c>
      <c r="C244" s="357">
        <v>0</v>
      </c>
      <c r="D244" s="357">
        <v>0</v>
      </c>
      <c r="E244" s="357">
        <v>0</v>
      </c>
      <c r="F244" s="357">
        <v>0</v>
      </c>
      <c r="G244" s="357">
        <v>0</v>
      </c>
      <c r="H244" s="357">
        <v>0</v>
      </c>
    </row>
    <row r="245" spans="1:8" customFormat="1" ht="24.75">
      <c r="A245" s="356" t="s">
        <v>1463</v>
      </c>
      <c r="B245" s="357">
        <v>0</v>
      </c>
      <c r="C245" s="357">
        <v>0</v>
      </c>
      <c r="D245" s="357">
        <v>0</v>
      </c>
      <c r="E245" s="357">
        <v>0</v>
      </c>
      <c r="F245" s="357">
        <v>0</v>
      </c>
      <c r="G245" s="357">
        <v>0</v>
      </c>
      <c r="H245" s="357">
        <v>0</v>
      </c>
    </row>
    <row r="246" spans="1:8" customFormat="1" ht="24.75">
      <c r="A246" s="356" t="s">
        <v>1464</v>
      </c>
      <c r="B246" s="357">
        <v>0</v>
      </c>
      <c r="C246" s="357">
        <v>0</v>
      </c>
      <c r="D246" s="357">
        <v>0</v>
      </c>
      <c r="E246" s="357">
        <v>0</v>
      </c>
      <c r="F246" s="357">
        <v>0</v>
      </c>
      <c r="G246" s="357">
        <v>0</v>
      </c>
      <c r="H246" s="357">
        <v>0</v>
      </c>
    </row>
    <row r="247" spans="1:8" customFormat="1" ht="15">
      <c r="A247" s="356" t="s">
        <v>1070</v>
      </c>
      <c r="B247" s="357">
        <v>0</v>
      </c>
      <c r="C247" s="357">
        <v>0</v>
      </c>
      <c r="D247" s="357">
        <v>0</v>
      </c>
      <c r="E247" s="357">
        <v>0</v>
      </c>
      <c r="F247" s="357">
        <v>0</v>
      </c>
      <c r="G247" s="357">
        <v>0</v>
      </c>
      <c r="H247" s="357">
        <v>0</v>
      </c>
    </row>
    <row r="248" spans="1:8" customFormat="1" ht="15">
      <c r="A248" s="356" t="s">
        <v>1465</v>
      </c>
      <c r="B248" s="357">
        <v>0</v>
      </c>
      <c r="C248" s="357">
        <v>0</v>
      </c>
      <c r="D248" s="357">
        <v>0</v>
      </c>
      <c r="E248" s="357">
        <v>0</v>
      </c>
      <c r="F248" s="357">
        <v>0</v>
      </c>
      <c r="G248" s="357">
        <v>0</v>
      </c>
      <c r="H248" s="357">
        <v>0</v>
      </c>
    </row>
    <row r="249" spans="1:8" customFormat="1" ht="24.75">
      <c r="A249" s="356" t="s">
        <v>1302</v>
      </c>
      <c r="B249" s="357">
        <v>3.7553100000000006</v>
      </c>
      <c r="C249" s="357">
        <v>0</v>
      </c>
      <c r="D249" s="357">
        <v>-3.7553100000000006</v>
      </c>
      <c r="E249" s="357">
        <v>12.510950000000001</v>
      </c>
      <c r="F249" s="357">
        <v>0</v>
      </c>
      <c r="G249" s="357">
        <v>-12.510950000000001</v>
      </c>
      <c r="H249" s="357">
        <v>-16.266260000000003</v>
      </c>
    </row>
    <row r="250" spans="1:8" customFormat="1" ht="15">
      <c r="A250" s="356" t="s">
        <v>1466</v>
      </c>
      <c r="B250" s="357">
        <v>0</v>
      </c>
      <c r="C250" s="357">
        <v>0</v>
      </c>
      <c r="D250" s="357">
        <v>0</v>
      </c>
      <c r="E250" s="357">
        <v>0</v>
      </c>
      <c r="F250" s="357">
        <v>0</v>
      </c>
      <c r="G250" s="357">
        <v>0</v>
      </c>
      <c r="H250" s="357">
        <v>0</v>
      </c>
    </row>
    <row r="251" spans="1:8" customFormat="1" ht="24.75">
      <c r="A251" s="356" t="s">
        <v>1303</v>
      </c>
      <c r="B251" s="357">
        <v>0</v>
      </c>
      <c r="C251" s="357">
        <v>0</v>
      </c>
      <c r="D251" s="357">
        <v>0</v>
      </c>
      <c r="E251" s="357">
        <v>0</v>
      </c>
      <c r="F251" s="357">
        <v>12.6616125</v>
      </c>
      <c r="G251" s="357">
        <v>12.6616125</v>
      </c>
      <c r="H251" s="357">
        <v>12.6616125</v>
      </c>
    </row>
    <row r="252" spans="1:8" customFormat="1" ht="15">
      <c r="A252" s="356" t="s">
        <v>1467</v>
      </c>
      <c r="B252" s="357">
        <v>0</v>
      </c>
      <c r="C252" s="357">
        <v>0</v>
      </c>
      <c r="D252" s="357">
        <v>0</v>
      </c>
      <c r="E252" s="357">
        <v>0</v>
      </c>
      <c r="F252" s="357">
        <v>0</v>
      </c>
      <c r="G252" s="357">
        <v>0</v>
      </c>
      <c r="H252" s="357">
        <v>0</v>
      </c>
    </row>
    <row r="253" spans="1:8" customFormat="1" ht="15">
      <c r="A253" s="356" t="s">
        <v>1468</v>
      </c>
      <c r="B253" s="357">
        <v>0</v>
      </c>
      <c r="C253" s="357">
        <v>0</v>
      </c>
      <c r="D253" s="357">
        <v>0</v>
      </c>
      <c r="E253" s="357">
        <v>0</v>
      </c>
      <c r="F253" s="357">
        <v>0</v>
      </c>
      <c r="G253" s="357">
        <v>0</v>
      </c>
      <c r="H253" s="357">
        <v>0</v>
      </c>
    </row>
    <row r="254" spans="1:8" customFormat="1" ht="15">
      <c r="A254" s="356" t="s">
        <v>1469</v>
      </c>
      <c r="B254" s="357">
        <v>0</v>
      </c>
      <c r="C254" s="357">
        <v>0</v>
      </c>
      <c r="D254" s="357">
        <v>0</v>
      </c>
      <c r="E254" s="357">
        <v>0</v>
      </c>
      <c r="F254" s="357">
        <v>0</v>
      </c>
      <c r="G254" s="357">
        <v>0</v>
      </c>
      <c r="H254" s="357">
        <v>0</v>
      </c>
    </row>
    <row r="255" spans="1:8" customFormat="1" ht="15">
      <c r="A255" s="356" t="s">
        <v>1470</v>
      </c>
      <c r="B255" s="357">
        <v>0</v>
      </c>
      <c r="C255" s="357">
        <v>0</v>
      </c>
      <c r="D255" s="357">
        <v>0</v>
      </c>
      <c r="E255" s="357">
        <v>0</v>
      </c>
      <c r="F255" s="357">
        <v>0</v>
      </c>
      <c r="G255" s="357">
        <v>0</v>
      </c>
      <c r="H255" s="357">
        <v>0</v>
      </c>
    </row>
    <row r="256" spans="1:8" customFormat="1" ht="24.75">
      <c r="A256" s="356" t="s">
        <v>1471</v>
      </c>
      <c r="B256" s="357">
        <v>0</v>
      </c>
      <c r="C256" s="357">
        <v>0</v>
      </c>
      <c r="D256" s="357">
        <v>0</v>
      </c>
      <c r="E256" s="357">
        <v>0</v>
      </c>
      <c r="F256" s="357">
        <v>0</v>
      </c>
      <c r="G256" s="357">
        <v>0</v>
      </c>
      <c r="H256" s="357">
        <v>0</v>
      </c>
    </row>
    <row r="257" spans="1:8" customFormat="1" ht="24.75">
      <c r="A257" s="356" t="s">
        <v>1083</v>
      </c>
      <c r="B257" s="357">
        <v>0</v>
      </c>
      <c r="C257" s="357">
        <v>0</v>
      </c>
      <c r="D257" s="357">
        <v>0</v>
      </c>
      <c r="E257" s="357">
        <v>0</v>
      </c>
      <c r="F257" s="357">
        <v>0</v>
      </c>
      <c r="G257" s="357">
        <v>0</v>
      </c>
      <c r="H257" s="357">
        <v>0</v>
      </c>
    </row>
    <row r="258" spans="1:8" customFormat="1" ht="24.75">
      <c r="A258" s="356" t="s">
        <v>1357</v>
      </c>
      <c r="B258" s="357">
        <v>0</v>
      </c>
      <c r="C258" s="357">
        <v>0</v>
      </c>
      <c r="D258" s="357">
        <v>0</v>
      </c>
      <c r="E258" s="357">
        <v>0</v>
      </c>
      <c r="F258" s="357">
        <v>0</v>
      </c>
      <c r="G258" s="357">
        <v>0</v>
      </c>
      <c r="H258" s="357">
        <v>0</v>
      </c>
    </row>
    <row r="259" spans="1:8" customFormat="1" ht="15">
      <c r="A259" s="356" t="s">
        <v>1472</v>
      </c>
      <c r="B259" s="357">
        <v>0</v>
      </c>
      <c r="C259" s="357">
        <v>0</v>
      </c>
      <c r="D259" s="357">
        <v>0</v>
      </c>
      <c r="E259" s="357">
        <v>0</v>
      </c>
      <c r="F259" s="357">
        <v>0</v>
      </c>
      <c r="G259" s="357">
        <v>0</v>
      </c>
      <c r="H259" s="357">
        <v>0</v>
      </c>
    </row>
    <row r="260" spans="1:8" customFormat="1" ht="15">
      <c r="A260" s="356" t="s">
        <v>1473</v>
      </c>
      <c r="B260" s="357">
        <v>0</v>
      </c>
      <c r="C260" s="357">
        <v>0</v>
      </c>
      <c r="D260" s="357">
        <v>0</v>
      </c>
      <c r="E260" s="357">
        <v>0</v>
      </c>
      <c r="F260" s="357">
        <v>0</v>
      </c>
      <c r="G260" s="357">
        <v>0</v>
      </c>
      <c r="H260" s="357">
        <v>0</v>
      </c>
    </row>
    <row r="261" spans="1:8" customFormat="1" ht="24.75">
      <c r="A261" s="356" t="s">
        <v>1474</v>
      </c>
      <c r="B261" s="357">
        <v>0</v>
      </c>
      <c r="C261" s="357">
        <v>0</v>
      </c>
      <c r="D261" s="357">
        <v>0</v>
      </c>
      <c r="E261" s="357">
        <v>0</v>
      </c>
      <c r="F261" s="357">
        <v>0</v>
      </c>
      <c r="G261" s="357">
        <v>0</v>
      </c>
      <c r="H261" s="357">
        <v>0</v>
      </c>
    </row>
    <row r="262" spans="1:8" customFormat="1" ht="15">
      <c r="A262" s="356" t="s">
        <v>1475</v>
      </c>
      <c r="B262" s="357">
        <v>0</v>
      </c>
      <c r="C262" s="357">
        <v>0</v>
      </c>
      <c r="D262" s="357">
        <v>0</v>
      </c>
      <c r="E262" s="357">
        <v>0</v>
      </c>
      <c r="F262" s="357">
        <v>0</v>
      </c>
      <c r="G262" s="357">
        <v>0</v>
      </c>
      <c r="H262" s="357">
        <v>0</v>
      </c>
    </row>
    <row r="263" spans="1:8" customFormat="1" ht="24.75">
      <c r="A263" s="356" t="s">
        <v>1185</v>
      </c>
      <c r="B263" s="357">
        <v>0</v>
      </c>
      <c r="C263" s="357">
        <v>0</v>
      </c>
      <c r="D263" s="357">
        <v>0</v>
      </c>
      <c r="E263" s="357">
        <v>0</v>
      </c>
      <c r="F263" s="357">
        <v>0</v>
      </c>
      <c r="G263" s="357">
        <v>0</v>
      </c>
      <c r="H263" s="357">
        <v>0</v>
      </c>
    </row>
    <row r="264" spans="1:8" customFormat="1" ht="24.75">
      <c r="A264" s="356" t="s">
        <v>1476</v>
      </c>
      <c r="B264" s="357">
        <v>0</v>
      </c>
      <c r="C264" s="357">
        <v>0</v>
      </c>
      <c r="D264" s="357">
        <v>0</v>
      </c>
      <c r="E264" s="357">
        <v>0</v>
      </c>
      <c r="F264" s="357">
        <v>0</v>
      </c>
      <c r="G264" s="357">
        <v>0</v>
      </c>
      <c r="H264" s="357">
        <v>0</v>
      </c>
    </row>
    <row r="265" spans="1:8" customFormat="1" ht="24.75">
      <c r="A265" s="356" t="s">
        <v>1477</v>
      </c>
      <c r="B265" s="357">
        <v>0</v>
      </c>
      <c r="C265" s="357">
        <v>0</v>
      </c>
      <c r="D265" s="357">
        <v>0</v>
      </c>
      <c r="E265" s="357">
        <v>0</v>
      </c>
      <c r="F265" s="357">
        <v>0</v>
      </c>
      <c r="G265" s="357">
        <v>0</v>
      </c>
      <c r="H265" s="357">
        <v>0</v>
      </c>
    </row>
    <row r="266" spans="1:8" customFormat="1" ht="24.75">
      <c r="A266" s="356" t="s">
        <v>1478</v>
      </c>
      <c r="B266" s="357">
        <v>0</v>
      </c>
      <c r="C266" s="357">
        <v>0</v>
      </c>
      <c r="D266" s="357">
        <v>0</v>
      </c>
      <c r="E266" s="357">
        <v>0</v>
      </c>
      <c r="F266" s="357">
        <v>0</v>
      </c>
      <c r="G266" s="357">
        <v>0</v>
      </c>
      <c r="H266" s="357">
        <v>0</v>
      </c>
    </row>
    <row r="267" spans="1:8" customFormat="1" ht="24.75">
      <c r="A267" s="356" t="s">
        <v>1479</v>
      </c>
      <c r="B267" s="357">
        <v>0</v>
      </c>
      <c r="C267" s="357">
        <v>0</v>
      </c>
      <c r="D267" s="357">
        <v>0</v>
      </c>
      <c r="E267" s="357">
        <v>0</v>
      </c>
      <c r="F267" s="357">
        <v>0</v>
      </c>
      <c r="G267" s="357">
        <v>0</v>
      </c>
      <c r="H267" s="357">
        <v>0</v>
      </c>
    </row>
    <row r="268" spans="1:8" customFormat="1" ht="36.75">
      <c r="A268" s="356" t="s">
        <v>1480</v>
      </c>
      <c r="B268" s="357">
        <v>0</v>
      </c>
      <c r="C268" s="357">
        <v>0</v>
      </c>
      <c r="D268" s="357">
        <v>0</v>
      </c>
      <c r="E268" s="357">
        <v>0</v>
      </c>
      <c r="F268" s="357">
        <v>0</v>
      </c>
      <c r="G268" s="357">
        <v>0</v>
      </c>
      <c r="H268" s="357">
        <v>0</v>
      </c>
    </row>
    <row r="269" spans="1:8" customFormat="1" ht="15">
      <c r="A269" s="356" t="s">
        <v>1304</v>
      </c>
      <c r="B269" s="357">
        <v>0</v>
      </c>
      <c r="C269" s="357">
        <v>0</v>
      </c>
      <c r="D269" s="357">
        <v>0</v>
      </c>
      <c r="E269" s="357">
        <v>0</v>
      </c>
      <c r="F269" s="357">
        <v>0</v>
      </c>
      <c r="G269" s="357">
        <v>0</v>
      </c>
      <c r="H269" s="357">
        <v>0</v>
      </c>
    </row>
    <row r="270" spans="1:8" customFormat="1" ht="15">
      <c r="A270" s="356" t="s">
        <v>1481</v>
      </c>
      <c r="B270" s="357">
        <v>0</v>
      </c>
      <c r="C270" s="357">
        <v>0</v>
      </c>
      <c r="D270" s="357">
        <v>0</v>
      </c>
      <c r="E270" s="357">
        <v>0</v>
      </c>
      <c r="F270" s="357">
        <v>0</v>
      </c>
      <c r="G270" s="357">
        <v>0</v>
      </c>
      <c r="H270" s="357">
        <v>0</v>
      </c>
    </row>
    <row r="271" spans="1:8" customFormat="1" ht="15">
      <c r="A271" s="356" t="s">
        <v>1482</v>
      </c>
      <c r="B271" s="357">
        <v>0</v>
      </c>
      <c r="C271" s="357">
        <v>0</v>
      </c>
      <c r="D271" s="357">
        <v>0</v>
      </c>
      <c r="E271" s="357">
        <v>0</v>
      </c>
      <c r="F271" s="357">
        <v>0</v>
      </c>
      <c r="G271" s="357">
        <v>0</v>
      </c>
      <c r="H271" s="357">
        <v>0</v>
      </c>
    </row>
    <row r="272" spans="1:8" customFormat="1" ht="15">
      <c r="A272" s="356" t="s">
        <v>1483</v>
      </c>
      <c r="B272" s="357">
        <v>0</v>
      </c>
      <c r="C272" s="357">
        <v>0</v>
      </c>
      <c r="D272" s="357">
        <v>0</v>
      </c>
      <c r="E272" s="357">
        <v>0</v>
      </c>
      <c r="F272" s="357">
        <v>0</v>
      </c>
      <c r="G272" s="357">
        <v>0</v>
      </c>
      <c r="H272" s="357">
        <v>0</v>
      </c>
    </row>
    <row r="273" spans="1:8" customFormat="1" ht="15">
      <c r="A273" s="356" t="s">
        <v>1484</v>
      </c>
      <c r="B273" s="357">
        <v>0</v>
      </c>
      <c r="C273" s="357">
        <v>0</v>
      </c>
      <c r="D273" s="357">
        <v>0</v>
      </c>
      <c r="E273" s="357">
        <v>0</v>
      </c>
      <c r="F273" s="357">
        <v>0</v>
      </c>
      <c r="G273" s="357">
        <v>0</v>
      </c>
      <c r="H273" s="357">
        <v>0</v>
      </c>
    </row>
    <row r="274" spans="1:8" customFormat="1" ht="15">
      <c r="A274" s="356" t="s">
        <v>1485</v>
      </c>
      <c r="B274" s="357">
        <v>0</v>
      </c>
      <c r="C274" s="357">
        <v>0</v>
      </c>
      <c r="D274" s="357">
        <v>0</v>
      </c>
      <c r="E274" s="357">
        <v>0</v>
      </c>
      <c r="F274" s="357">
        <v>0</v>
      </c>
      <c r="G274" s="357">
        <v>0</v>
      </c>
      <c r="H274" s="357">
        <v>0</v>
      </c>
    </row>
    <row r="275" spans="1:8" customFormat="1" ht="15">
      <c r="A275" s="356" t="s">
        <v>1486</v>
      </c>
      <c r="B275" s="357">
        <v>0</v>
      </c>
      <c r="C275" s="357">
        <v>0</v>
      </c>
      <c r="D275" s="357">
        <v>0</v>
      </c>
      <c r="E275" s="357">
        <v>2.575E-3</v>
      </c>
      <c r="F275" s="357">
        <v>0</v>
      </c>
      <c r="G275" s="357">
        <v>-2.575E-3</v>
      </c>
      <c r="H275" s="357">
        <v>-2.575E-3</v>
      </c>
    </row>
    <row r="276" spans="1:8" customFormat="1" ht="15">
      <c r="A276" s="356" t="s">
        <v>1487</v>
      </c>
      <c r="B276" s="357">
        <v>0</v>
      </c>
      <c r="C276" s="357">
        <v>0</v>
      </c>
      <c r="D276" s="357">
        <v>0</v>
      </c>
      <c r="E276" s="357">
        <v>0</v>
      </c>
      <c r="F276" s="357">
        <v>0</v>
      </c>
      <c r="G276" s="357">
        <v>0</v>
      </c>
      <c r="H276" s="357">
        <v>0</v>
      </c>
    </row>
    <row r="277" spans="1:8" customFormat="1" ht="24.75">
      <c r="A277" s="356" t="s">
        <v>1325</v>
      </c>
      <c r="B277" s="357">
        <v>45.365000000000002</v>
      </c>
      <c r="C277" s="357">
        <v>0</v>
      </c>
      <c r="D277" s="357">
        <v>-45.365000000000002</v>
      </c>
      <c r="E277" s="357">
        <v>222.19649749999999</v>
      </c>
      <c r="F277" s="357">
        <v>0</v>
      </c>
      <c r="G277" s="357">
        <v>-222.19649749999999</v>
      </c>
      <c r="H277" s="357">
        <v>-267.56149749999997</v>
      </c>
    </row>
    <row r="278" spans="1:8" customFormat="1" ht="24.75">
      <c r="A278" s="356" t="s">
        <v>1306</v>
      </c>
      <c r="B278" s="357">
        <v>0</v>
      </c>
      <c r="C278" s="357">
        <v>0</v>
      </c>
      <c r="D278" s="357">
        <v>0</v>
      </c>
      <c r="E278" s="357">
        <v>2.9789724999999998</v>
      </c>
      <c r="F278" s="357">
        <v>0</v>
      </c>
      <c r="G278" s="357">
        <v>-2.9789724999999998</v>
      </c>
      <c r="H278" s="357">
        <v>-2.9789724999999998</v>
      </c>
    </row>
    <row r="279" spans="1:8" customFormat="1" ht="15">
      <c r="A279" s="356" t="s">
        <v>68</v>
      </c>
      <c r="B279" s="357">
        <v>0</v>
      </c>
      <c r="C279" s="357">
        <v>0</v>
      </c>
      <c r="D279" s="357">
        <v>0</v>
      </c>
      <c r="E279" s="357">
        <v>0</v>
      </c>
      <c r="F279" s="357">
        <v>0</v>
      </c>
      <c r="G279" s="357">
        <v>0</v>
      </c>
      <c r="H279" s="357">
        <v>0</v>
      </c>
    </row>
    <row r="280" spans="1:8" customFormat="1" ht="15">
      <c r="A280" s="356" t="s">
        <v>1387</v>
      </c>
      <c r="B280" s="357">
        <v>0</v>
      </c>
      <c r="C280" s="357">
        <v>0</v>
      </c>
      <c r="D280" s="357">
        <v>0</v>
      </c>
      <c r="E280" s="357">
        <v>0</v>
      </c>
      <c r="F280" s="357">
        <v>0</v>
      </c>
      <c r="G280" s="357">
        <v>0</v>
      </c>
      <c r="H280" s="357">
        <v>0</v>
      </c>
    </row>
    <row r="281" spans="1:8" customFormat="1" ht="15">
      <c r="A281" s="356" t="s">
        <v>1488</v>
      </c>
      <c r="B281" s="357">
        <v>0</v>
      </c>
      <c r="C281" s="357">
        <v>0</v>
      </c>
      <c r="D281" s="357">
        <v>0</v>
      </c>
      <c r="E281" s="357">
        <v>0</v>
      </c>
      <c r="F281" s="357">
        <v>0</v>
      </c>
      <c r="G281" s="357">
        <v>0</v>
      </c>
      <c r="H281" s="357">
        <v>0</v>
      </c>
    </row>
    <row r="282" spans="1:8" customFormat="1" ht="15">
      <c r="A282" s="356" t="s">
        <v>1489</v>
      </c>
      <c r="B282" s="357">
        <v>0</v>
      </c>
      <c r="C282" s="357">
        <v>0</v>
      </c>
      <c r="D282" s="357">
        <v>0</v>
      </c>
      <c r="E282" s="357">
        <v>0</v>
      </c>
      <c r="F282" s="357">
        <v>0</v>
      </c>
      <c r="G282" s="357">
        <v>0</v>
      </c>
      <c r="H282" s="357">
        <v>0</v>
      </c>
    </row>
    <row r="283" spans="1:8" customFormat="1" ht="24.75">
      <c r="A283" s="356" t="s">
        <v>1490</v>
      </c>
      <c r="B283" s="357">
        <v>0</v>
      </c>
      <c r="C283" s="357">
        <v>0</v>
      </c>
      <c r="D283" s="357">
        <v>0</v>
      </c>
      <c r="E283" s="357">
        <v>0</v>
      </c>
      <c r="F283" s="357">
        <v>0</v>
      </c>
      <c r="G283" s="357">
        <v>0</v>
      </c>
      <c r="H283" s="357">
        <v>0</v>
      </c>
    </row>
    <row r="284" spans="1:8" customFormat="1" ht="15">
      <c r="A284" s="356" t="s">
        <v>1071</v>
      </c>
      <c r="B284" s="357">
        <v>0</v>
      </c>
      <c r="C284" s="357">
        <v>0</v>
      </c>
      <c r="D284" s="357">
        <v>0</v>
      </c>
      <c r="E284" s="357">
        <v>0</v>
      </c>
      <c r="F284" s="357">
        <v>0</v>
      </c>
      <c r="G284" s="357">
        <v>0</v>
      </c>
      <c r="H284" s="357">
        <v>0</v>
      </c>
    </row>
    <row r="285" spans="1:8" customFormat="1" ht="24.75">
      <c r="A285" s="356" t="s">
        <v>1491</v>
      </c>
      <c r="B285" s="357">
        <v>0</v>
      </c>
      <c r="C285" s="357">
        <v>0</v>
      </c>
      <c r="D285" s="357">
        <v>0</v>
      </c>
      <c r="E285" s="357">
        <v>0</v>
      </c>
      <c r="F285" s="357">
        <v>0</v>
      </c>
      <c r="G285" s="357">
        <v>0</v>
      </c>
      <c r="H285" s="357">
        <v>0</v>
      </c>
    </row>
    <row r="286" spans="1:8" customFormat="1" ht="24.75">
      <c r="A286" s="356" t="s">
        <v>1492</v>
      </c>
      <c r="B286" s="357">
        <v>0</v>
      </c>
      <c r="C286" s="357">
        <v>0</v>
      </c>
      <c r="D286" s="357">
        <v>0</v>
      </c>
      <c r="E286" s="357">
        <v>0</v>
      </c>
      <c r="F286" s="357">
        <v>0</v>
      </c>
      <c r="G286" s="357">
        <v>0</v>
      </c>
      <c r="H286" s="357">
        <v>0</v>
      </c>
    </row>
    <row r="287" spans="1:8" customFormat="1" ht="24.75">
      <c r="A287" s="356" t="s">
        <v>1493</v>
      </c>
      <c r="B287" s="357">
        <v>0</v>
      </c>
      <c r="C287" s="357">
        <v>0</v>
      </c>
      <c r="D287" s="357">
        <v>0</v>
      </c>
      <c r="E287" s="357">
        <v>0</v>
      </c>
      <c r="F287" s="357">
        <v>0</v>
      </c>
      <c r="G287" s="357">
        <v>0</v>
      </c>
      <c r="H287" s="357">
        <v>0</v>
      </c>
    </row>
    <row r="288" spans="1:8" customFormat="1" ht="24.75">
      <c r="A288" s="356" t="s">
        <v>1494</v>
      </c>
      <c r="B288" s="357">
        <v>0</v>
      </c>
      <c r="C288" s="357">
        <v>0</v>
      </c>
      <c r="D288" s="357">
        <v>0</v>
      </c>
      <c r="E288" s="357">
        <v>0</v>
      </c>
      <c r="F288" s="357">
        <v>0</v>
      </c>
      <c r="G288" s="357">
        <v>0</v>
      </c>
      <c r="H288" s="357">
        <v>0</v>
      </c>
    </row>
    <row r="289" spans="1:8" customFormat="1" ht="15">
      <c r="A289" s="356" t="s">
        <v>1495</v>
      </c>
      <c r="B289" s="357">
        <v>0</v>
      </c>
      <c r="C289" s="357">
        <v>0</v>
      </c>
      <c r="D289" s="357">
        <v>0</v>
      </c>
      <c r="E289" s="357">
        <v>0</v>
      </c>
      <c r="F289" s="357">
        <v>0</v>
      </c>
      <c r="G289" s="357">
        <v>0</v>
      </c>
      <c r="H289" s="357">
        <v>0</v>
      </c>
    </row>
    <row r="290" spans="1:8" customFormat="1" ht="15">
      <c r="A290" s="356" t="s">
        <v>1397</v>
      </c>
      <c r="B290" s="357">
        <v>0</v>
      </c>
      <c r="C290" s="357">
        <v>0</v>
      </c>
      <c r="D290" s="357">
        <v>0</v>
      </c>
      <c r="E290" s="357">
        <v>0</v>
      </c>
      <c r="F290" s="357">
        <v>0</v>
      </c>
      <c r="G290" s="357">
        <v>0</v>
      </c>
      <c r="H290" s="357">
        <v>0</v>
      </c>
    </row>
    <row r="291" spans="1:8" customFormat="1" ht="15">
      <c r="A291" s="356" t="s">
        <v>1326</v>
      </c>
      <c r="B291" s="357">
        <v>0</v>
      </c>
      <c r="C291" s="357">
        <v>0</v>
      </c>
      <c r="D291" s="357">
        <v>0</v>
      </c>
      <c r="E291" s="357">
        <v>0</v>
      </c>
      <c r="F291" s="357">
        <v>0</v>
      </c>
      <c r="G291" s="357">
        <v>0</v>
      </c>
      <c r="H291" s="357">
        <v>0</v>
      </c>
    </row>
    <row r="292" spans="1:8" customFormat="1" ht="15">
      <c r="A292" s="356" t="s">
        <v>1333</v>
      </c>
      <c r="B292" s="357">
        <v>0</v>
      </c>
      <c r="C292" s="357">
        <v>0</v>
      </c>
      <c r="D292" s="357">
        <v>0</v>
      </c>
      <c r="E292" s="357">
        <v>0</v>
      </c>
      <c r="F292" s="357">
        <v>0</v>
      </c>
      <c r="G292" s="357">
        <v>0</v>
      </c>
      <c r="H292" s="357">
        <v>0</v>
      </c>
    </row>
    <row r="293" spans="1:8" customFormat="1" ht="15">
      <c r="A293" s="356" t="s">
        <v>1496</v>
      </c>
      <c r="B293" s="357">
        <v>0</v>
      </c>
      <c r="C293" s="357">
        <v>0</v>
      </c>
      <c r="D293" s="357">
        <v>0</v>
      </c>
      <c r="E293" s="357">
        <v>0</v>
      </c>
      <c r="F293" s="357">
        <v>0</v>
      </c>
      <c r="G293" s="357">
        <v>0</v>
      </c>
      <c r="H293" s="357">
        <v>0</v>
      </c>
    </row>
    <row r="294" spans="1:8" customFormat="1" ht="15">
      <c r="A294" s="356" t="s">
        <v>1497</v>
      </c>
      <c r="B294" s="357">
        <v>0</v>
      </c>
      <c r="C294" s="357">
        <v>0</v>
      </c>
      <c r="D294" s="357">
        <v>0</v>
      </c>
      <c r="E294" s="357">
        <v>0</v>
      </c>
      <c r="F294" s="357">
        <v>0</v>
      </c>
      <c r="G294" s="357">
        <v>0</v>
      </c>
      <c r="H294" s="357">
        <v>0</v>
      </c>
    </row>
    <row r="295" spans="1:8" customFormat="1" ht="24.75">
      <c r="A295" s="356" t="s">
        <v>1498</v>
      </c>
      <c r="B295" s="357">
        <v>0</v>
      </c>
      <c r="C295" s="357">
        <v>0</v>
      </c>
      <c r="D295" s="357">
        <v>0</v>
      </c>
      <c r="E295" s="357">
        <v>0</v>
      </c>
      <c r="F295" s="357">
        <v>0</v>
      </c>
      <c r="G295" s="357">
        <v>0</v>
      </c>
      <c r="H295" s="357">
        <v>0</v>
      </c>
    </row>
    <row r="296" spans="1:8" customFormat="1" ht="24.75">
      <c r="A296" s="356" t="s">
        <v>1499</v>
      </c>
      <c r="B296" s="357">
        <v>0</v>
      </c>
      <c r="C296" s="357">
        <v>0</v>
      </c>
      <c r="D296" s="357">
        <v>0</v>
      </c>
      <c r="E296" s="357">
        <v>0</v>
      </c>
      <c r="F296" s="357">
        <v>0</v>
      </c>
      <c r="G296" s="357">
        <v>0</v>
      </c>
      <c r="H296" s="357">
        <v>0</v>
      </c>
    </row>
    <row r="297" spans="1:8" customFormat="1" ht="24.75">
      <c r="A297" s="356" t="s">
        <v>1500</v>
      </c>
      <c r="B297" s="357">
        <v>0</v>
      </c>
      <c r="C297" s="357">
        <v>0</v>
      </c>
      <c r="D297" s="357">
        <v>0</v>
      </c>
      <c r="E297" s="357">
        <v>0</v>
      </c>
      <c r="F297" s="357">
        <v>0</v>
      </c>
      <c r="G297" s="357">
        <v>0</v>
      </c>
      <c r="H297" s="357">
        <v>0</v>
      </c>
    </row>
    <row r="298" spans="1:8" customFormat="1" ht="24.75">
      <c r="A298" s="356" t="s">
        <v>1501</v>
      </c>
      <c r="B298" s="357">
        <v>0</v>
      </c>
      <c r="C298" s="357">
        <v>0</v>
      </c>
      <c r="D298" s="357">
        <v>0</v>
      </c>
      <c r="E298" s="357">
        <v>0</v>
      </c>
      <c r="F298" s="357">
        <v>0</v>
      </c>
      <c r="G298" s="357">
        <v>0</v>
      </c>
      <c r="H298" s="357">
        <v>0</v>
      </c>
    </row>
    <row r="299" spans="1:8" customFormat="1" ht="24.75">
      <c r="A299" s="356" t="s">
        <v>1502</v>
      </c>
      <c r="B299" s="357">
        <v>0</v>
      </c>
      <c r="C299" s="357">
        <v>0</v>
      </c>
      <c r="D299" s="357">
        <v>0</v>
      </c>
      <c r="E299" s="357">
        <v>0</v>
      </c>
      <c r="F299" s="357">
        <v>0</v>
      </c>
      <c r="G299" s="357">
        <v>0</v>
      </c>
      <c r="H299" s="357">
        <v>0</v>
      </c>
    </row>
    <row r="300" spans="1:8" customFormat="1" ht="24.75">
      <c r="A300" s="356" t="s">
        <v>1503</v>
      </c>
      <c r="B300" s="357">
        <v>0</v>
      </c>
      <c r="C300" s="357">
        <v>0</v>
      </c>
      <c r="D300" s="357">
        <v>0</v>
      </c>
      <c r="E300" s="357">
        <v>0</v>
      </c>
      <c r="F300" s="357">
        <v>0</v>
      </c>
      <c r="G300" s="357">
        <v>0</v>
      </c>
      <c r="H300" s="357">
        <v>0</v>
      </c>
    </row>
    <row r="301" spans="1:8" customFormat="1" ht="24.75">
      <c r="A301" s="356" t="s">
        <v>1504</v>
      </c>
      <c r="B301" s="357">
        <v>0</v>
      </c>
      <c r="C301" s="357">
        <v>0</v>
      </c>
      <c r="D301" s="357">
        <v>0</v>
      </c>
      <c r="E301" s="357">
        <v>0</v>
      </c>
      <c r="F301" s="357">
        <v>0</v>
      </c>
      <c r="G301" s="357">
        <v>0</v>
      </c>
      <c r="H301" s="357">
        <v>0</v>
      </c>
    </row>
    <row r="302" spans="1:8" customFormat="1" ht="24.75">
      <c r="A302" s="356" t="s">
        <v>1505</v>
      </c>
      <c r="B302" s="357">
        <v>0</v>
      </c>
      <c r="C302" s="357">
        <v>0</v>
      </c>
      <c r="D302" s="357">
        <v>0</v>
      </c>
      <c r="E302" s="357">
        <v>0</v>
      </c>
      <c r="F302" s="357">
        <v>0</v>
      </c>
      <c r="G302" s="357">
        <v>0</v>
      </c>
      <c r="H302" s="357">
        <v>0</v>
      </c>
    </row>
    <row r="303" spans="1:8" customFormat="1" ht="15">
      <c r="A303" s="356" t="s">
        <v>1506</v>
      </c>
      <c r="B303" s="357">
        <v>0</v>
      </c>
      <c r="C303" s="357">
        <v>0</v>
      </c>
      <c r="D303" s="357">
        <v>0</v>
      </c>
      <c r="E303" s="357">
        <v>0</v>
      </c>
      <c r="F303" s="357">
        <v>0</v>
      </c>
      <c r="G303" s="357">
        <v>0</v>
      </c>
      <c r="H303" s="357">
        <v>0</v>
      </c>
    </row>
    <row r="304" spans="1:8" customFormat="1" ht="15">
      <c r="A304" s="356" t="s">
        <v>1507</v>
      </c>
      <c r="B304" s="357">
        <v>0</v>
      </c>
      <c r="C304" s="357">
        <v>0</v>
      </c>
      <c r="D304" s="357">
        <v>0</v>
      </c>
      <c r="E304" s="357">
        <v>0</v>
      </c>
      <c r="F304" s="357">
        <v>0</v>
      </c>
      <c r="G304" s="357">
        <v>0</v>
      </c>
      <c r="H304" s="357">
        <v>0</v>
      </c>
    </row>
    <row r="305" spans="1:8" customFormat="1" ht="24.75">
      <c r="A305" s="356" t="s">
        <v>1508</v>
      </c>
      <c r="B305" s="357">
        <v>0</v>
      </c>
      <c r="C305" s="357">
        <v>0</v>
      </c>
      <c r="D305" s="357">
        <v>0</v>
      </c>
      <c r="E305" s="357">
        <v>0</v>
      </c>
      <c r="F305" s="357">
        <v>0</v>
      </c>
      <c r="G305" s="357">
        <v>0</v>
      </c>
      <c r="H305" s="357">
        <v>0</v>
      </c>
    </row>
    <row r="306" spans="1:8" customFormat="1" ht="24.75">
      <c r="A306" s="356" t="s">
        <v>1509</v>
      </c>
      <c r="B306" s="357">
        <v>0</v>
      </c>
      <c r="C306" s="357">
        <v>0</v>
      </c>
      <c r="D306" s="357">
        <v>0</v>
      </c>
      <c r="E306" s="357">
        <v>0</v>
      </c>
      <c r="F306" s="357">
        <v>0</v>
      </c>
      <c r="G306" s="357">
        <v>0</v>
      </c>
      <c r="H306" s="357">
        <v>0</v>
      </c>
    </row>
    <row r="307" spans="1:8" customFormat="1" ht="15">
      <c r="A307" s="356" t="s">
        <v>1510</v>
      </c>
      <c r="B307" s="357">
        <v>0</v>
      </c>
      <c r="C307" s="357">
        <v>0</v>
      </c>
      <c r="D307" s="357">
        <v>0</v>
      </c>
      <c r="E307" s="357">
        <v>0</v>
      </c>
      <c r="F307" s="357">
        <v>0</v>
      </c>
      <c r="G307" s="357">
        <v>0</v>
      </c>
      <c r="H307" s="357">
        <v>0</v>
      </c>
    </row>
    <row r="308" spans="1:8" customFormat="1" ht="15">
      <c r="A308" s="356" t="s">
        <v>1511</v>
      </c>
      <c r="B308" s="357">
        <v>0</v>
      </c>
      <c r="C308" s="357">
        <v>0</v>
      </c>
      <c r="D308" s="357">
        <v>0</v>
      </c>
      <c r="E308" s="357">
        <v>0</v>
      </c>
      <c r="F308" s="357">
        <v>0</v>
      </c>
      <c r="G308" s="357">
        <v>0</v>
      </c>
      <c r="H308" s="357">
        <v>0</v>
      </c>
    </row>
    <row r="309" spans="1:8" customFormat="1" ht="15">
      <c r="A309" s="356" t="s">
        <v>1512</v>
      </c>
      <c r="B309" s="357">
        <v>0</v>
      </c>
      <c r="C309" s="357">
        <v>0</v>
      </c>
      <c r="D309" s="357">
        <v>0</v>
      </c>
      <c r="E309" s="357">
        <v>0</v>
      </c>
      <c r="F309" s="357">
        <v>0</v>
      </c>
      <c r="G309" s="357">
        <v>0</v>
      </c>
      <c r="H309" s="357">
        <v>0</v>
      </c>
    </row>
    <row r="310" spans="1:8" customFormat="1" ht="15">
      <c r="A310" s="356" t="s">
        <v>1390</v>
      </c>
      <c r="B310" s="357">
        <v>0</v>
      </c>
      <c r="C310" s="357">
        <v>0</v>
      </c>
      <c r="D310" s="357">
        <v>0</v>
      </c>
      <c r="E310" s="357">
        <v>0</v>
      </c>
      <c r="F310" s="357">
        <v>0</v>
      </c>
      <c r="G310" s="357">
        <v>0</v>
      </c>
      <c r="H310" s="357">
        <v>0</v>
      </c>
    </row>
    <row r="311" spans="1:8" customFormat="1" ht="15">
      <c r="A311" s="356" t="s">
        <v>1394</v>
      </c>
      <c r="B311" s="357">
        <v>0</v>
      </c>
      <c r="C311" s="357">
        <v>0</v>
      </c>
      <c r="D311" s="357">
        <v>0</v>
      </c>
      <c r="E311" s="357">
        <v>0</v>
      </c>
      <c r="F311" s="357">
        <v>0</v>
      </c>
      <c r="G311" s="357">
        <v>0</v>
      </c>
      <c r="H311" s="357">
        <v>0</v>
      </c>
    </row>
    <row r="312" spans="1:8" customFormat="1" ht="15">
      <c r="A312" s="356" t="s">
        <v>1513</v>
      </c>
      <c r="B312" s="357">
        <v>0</v>
      </c>
      <c r="C312" s="357">
        <v>0</v>
      </c>
      <c r="D312" s="357">
        <v>0</v>
      </c>
      <c r="E312" s="357">
        <v>0</v>
      </c>
      <c r="F312" s="357">
        <v>0</v>
      </c>
      <c r="G312" s="357">
        <v>0</v>
      </c>
      <c r="H312" s="357">
        <v>0</v>
      </c>
    </row>
    <row r="313" spans="1:8" customFormat="1" ht="15">
      <c r="A313" s="356" t="s">
        <v>1396</v>
      </c>
      <c r="B313" s="357">
        <v>0</v>
      </c>
      <c r="C313" s="357">
        <v>0</v>
      </c>
      <c r="D313" s="357">
        <v>0</v>
      </c>
      <c r="E313" s="357">
        <v>0</v>
      </c>
      <c r="F313" s="357">
        <v>0</v>
      </c>
      <c r="G313" s="357">
        <v>0</v>
      </c>
      <c r="H313" s="357">
        <v>0</v>
      </c>
    </row>
    <row r="314" spans="1:8" customFormat="1" ht="15">
      <c r="A314" s="356" t="s">
        <v>1514</v>
      </c>
      <c r="B314" s="357">
        <v>0</v>
      </c>
      <c r="C314" s="357">
        <v>0</v>
      </c>
      <c r="D314" s="357">
        <v>0</v>
      </c>
      <c r="E314" s="357">
        <v>0</v>
      </c>
      <c r="F314" s="357">
        <v>0</v>
      </c>
      <c r="G314" s="357">
        <v>0</v>
      </c>
      <c r="H314" s="357">
        <v>0</v>
      </c>
    </row>
    <row r="315" spans="1:8" customFormat="1" ht="15">
      <c r="A315" s="356" t="s">
        <v>1515</v>
      </c>
      <c r="B315" s="357">
        <v>0</v>
      </c>
      <c r="C315" s="357">
        <v>0</v>
      </c>
      <c r="D315" s="357">
        <v>0</v>
      </c>
      <c r="E315" s="357">
        <v>0</v>
      </c>
      <c r="F315" s="357">
        <v>0</v>
      </c>
      <c r="G315" s="357">
        <v>0</v>
      </c>
      <c r="H315" s="357">
        <v>0</v>
      </c>
    </row>
    <row r="316" spans="1:8" customFormat="1" ht="15">
      <c r="A316" s="356" t="s">
        <v>1516</v>
      </c>
      <c r="B316" s="357">
        <v>0</v>
      </c>
      <c r="C316" s="357">
        <v>0</v>
      </c>
      <c r="D316" s="357">
        <v>0</v>
      </c>
      <c r="E316" s="357">
        <v>0</v>
      </c>
      <c r="F316" s="357">
        <v>0</v>
      </c>
      <c r="G316" s="357">
        <v>0</v>
      </c>
      <c r="H316" s="357">
        <v>0</v>
      </c>
    </row>
    <row r="317" spans="1:8" customFormat="1" ht="15">
      <c r="A317" s="356" t="s">
        <v>1517</v>
      </c>
      <c r="B317" s="357">
        <v>0</v>
      </c>
      <c r="C317" s="357">
        <v>0</v>
      </c>
      <c r="D317" s="357">
        <v>0</v>
      </c>
      <c r="E317" s="358">
        <v>0</v>
      </c>
      <c r="F317" s="358">
        <v>0</v>
      </c>
      <c r="G317" s="358">
        <v>0</v>
      </c>
      <c r="H317" s="358">
        <v>0</v>
      </c>
    </row>
    <row r="318" spans="1:8" customFormat="1" ht="15">
      <c r="A318" s="356" t="s">
        <v>1400</v>
      </c>
      <c r="B318" s="357">
        <v>0</v>
      </c>
      <c r="C318" s="357">
        <v>0</v>
      </c>
      <c r="D318" s="357">
        <v>0</v>
      </c>
      <c r="E318" s="357">
        <v>0</v>
      </c>
      <c r="F318" s="357">
        <v>0</v>
      </c>
      <c r="G318" s="357">
        <v>0</v>
      </c>
      <c r="H318" s="357">
        <v>0</v>
      </c>
    </row>
    <row r="319" spans="1:8" customFormat="1" ht="15">
      <c r="A319" s="356" t="s">
        <v>1518</v>
      </c>
      <c r="B319" s="357">
        <v>0.92400000000000004</v>
      </c>
      <c r="C319" s="357">
        <v>0</v>
      </c>
      <c r="D319" s="357">
        <v>-0.92400000000000004</v>
      </c>
      <c r="E319" s="357">
        <v>0</v>
      </c>
      <c r="F319" s="357">
        <v>0</v>
      </c>
      <c r="G319" s="357">
        <v>0</v>
      </c>
      <c r="H319" s="357">
        <v>-0.92400000000000004</v>
      </c>
    </row>
    <row r="320" spans="1:8" customFormat="1" ht="15">
      <c r="A320" s="356" t="s">
        <v>1519</v>
      </c>
      <c r="B320" s="357">
        <v>0</v>
      </c>
      <c r="C320" s="357">
        <v>0</v>
      </c>
      <c r="D320" s="357">
        <v>0</v>
      </c>
      <c r="E320" s="357">
        <v>0</v>
      </c>
      <c r="F320" s="357">
        <v>0</v>
      </c>
      <c r="G320" s="357">
        <v>0</v>
      </c>
      <c r="H320" s="357">
        <v>0</v>
      </c>
    </row>
    <row r="321" spans="1:8" customFormat="1" ht="15">
      <c r="A321" s="356" t="s">
        <v>1520</v>
      </c>
      <c r="B321" s="357">
        <v>0</v>
      </c>
      <c r="C321" s="357">
        <v>0</v>
      </c>
      <c r="D321" s="357">
        <v>0</v>
      </c>
      <c r="E321" s="357">
        <v>0</v>
      </c>
      <c r="F321" s="357">
        <v>0</v>
      </c>
      <c r="G321" s="357">
        <v>0</v>
      </c>
      <c r="H321" s="357">
        <v>0</v>
      </c>
    </row>
    <row r="322" spans="1:8" customFormat="1" ht="15">
      <c r="A322" s="356" t="s">
        <v>1521</v>
      </c>
      <c r="B322" s="357">
        <v>0</v>
      </c>
      <c r="C322" s="357">
        <v>0</v>
      </c>
      <c r="D322" s="357">
        <v>0</v>
      </c>
      <c r="E322" s="357">
        <v>0</v>
      </c>
      <c r="F322" s="357">
        <v>0</v>
      </c>
      <c r="G322" s="357">
        <v>0</v>
      </c>
      <c r="H322" s="357">
        <v>0</v>
      </c>
    </row>
    <row r="323" spans="1:8" customFormat="1" ht="15">
      <c r="A323" s="356" t="s">
        <v>1393</v>
      </c>
      <c r="B323" s="357">
        <v>0.40250000000000002</v>
      </c>
      <c r="C323" s="357">
        <v>0</v>
      </c>
      <c r="D323" s="357">
        <v>-0.40250000000000002</v>
      </c>
      <c r="E323" s="357">
        <v>0</v>
      </c>
      <c r="F323" s="357">
        <v>0</v>
      </c>
      <c r="G323" s="357">
        <v>0</v>
      </c>
      <c r="H323" s="357">
        <v>-0.40250000000000002</v>
      </c>
    </row>
    <row r="324" spans="1:8" customFormat="1" ht="15">
      <c r="A324" s="356" t="s">
        <v>1069</v>
      </c>
      <c r="B324" s="357">
        <v>0</v>
      </c>
      <c r="C324" s="357">
        <v>0</v>
      </c>
      <c r="D324" s="357">
        <v>0</v>
      </c>
      <c r="E324" s="357">
        <v>0</v>
      </c>
      <c r="F324" s="357">
        <v>0.76037750000000004</v>
      </c>
      <c r="G324" s="357">
        <v>0.76037750000000004</v>
      </c>
      <c r="H324" s="357">
        <v>0.76037750000000004</v>
      </c>
    </row>
    <row r="325" spans="1:8" customFormat="1" ht="15">
      <c r="A325" s="356" t="s">
        <v>1395</v>
      </c>
      <c r="B325" s="357">
        <v>0.47599999999999998</v>
      </c>
      <c r="C325" s="357">
        <v>0</v>
      </c>
      <c r="D325" s="357">
        <v>-0.47599999999999998</v>
      </c>
      <c r="E325" s="357">
        <v>0</v>
      </c>
      <c r="F325" s="357">
        <v>0</v>
      </c>
      <c r="G325" s="357">
        <v>0</v>
      </c>
      <c r="H325" s="357">
        <v>-0.47599999999999998</v>
      </c>
    </row>
    <row r="326" spans="1:8" customFormat="1" ht="15">
      <c r="A326" s="356" t="s">
        <v>1522</v>
      </c>
      <c r="B326" s="357">
        <v>0</v>
      </c>
      <c r="C326" s="357">
        <v>0</v>
      </c>
      <c r="D326" s="357">
        <v>0</v>
      </c>
      <c r="E326" s="357">
        <v>0</v>
      </c>
      <c r="F326" s="357">
        <v>0</v>
      </c>
      <c r="G326" s="357">
        <v>0</v>
      </c>
      <c r="H326" s="357">
        <v>0</v>
      </c>
    </row>
    <row r="327" spans="1:8" customFormat="1" ht="15">
      <c r="A327" s="356" t="s">
        <v>1523</v>
      </c>
      <c r="B327" s="357">
        <v>0</v>
      </c>
      <c r="C327" s="357">
        <v>0</v>
      </c>
      <c r="D327" s="357">
        <v>0</v>
      </c>
      <c r="E327" s="357">
        <v>0</v>
      </c>
      <c r="F327" s="357">
        <v>0</v>
      </c>
      <c r="G327" s="357">
        <v>0</v>
      </c>
      <c r="H327" s="357">
        <v>0</v>
      </c>
    </row>
    <row r="328" spans="1:8" customFormat="1" ht="15">
      <c r="A328" s="356" t="s">
        <v>1392</v>
      </c>
      <c r="B328" s="357">
        <v>0</v>
      </c>
      <c r="C328" s="357">
        <v>0</v>
      </c>
      <c r="D328" s="357">
        <v>0</v>
      </c>
      <c r="E328" s="357">
        <v>0</v>
      </c>
      <c r="F328" s="357">
        <v>0</v>
      </c>
      <c r="G328" s="357">
        <v>0</v>
      </c>
      <c r="H328" s="357">
        <v>0</v>
      </c>
    </row>
    <row r="329" spans="1:8" customFormat="1" ht="15">
      <c r="A329" s="356" t="s">
        <v>1524</v>
      </c>
      <c r="B329" s="357">
        <v>0</v>
      </c>
      <c r="C329" s="357">
        <v>0</v>
      </c>
      <c r="D329" s="357">
        <v>0</v>
      </c>
      <c r="E329" s="357">
        <v>0</v>
      </c>
      <c r="F329" s="357">
        <v>0</v>
      </c>
      <c r="G329" s="357">
        <v>0</v>
      </c>
      <c r="H329" s="357">
        <v>0</v>
      </c>
    </row>
    <row r="330" spans="1:8" customFormat="1" ht="15">
      <c r="A330" s="356" t="s">
        <v>1525</v>
      </c>
      <c r="B330" s="357">
        <v>0</v>
      </c>
      <c r="C330" s="357">
        <v>0</v>
      </c>
      <c r="D330" s="357">
        <v>0</v>
      </c>
      <c r="E330" s="357">
        <v>0</v>
      </c>
      <c r="F330" s="357">
        <v>0</v>
      </c>
      <c r="G330" s="357">
        <v>0</v>
      </c>
      <c r="H330" s="357">
        <v>0</v>
      </c>
    </row>
    <row r="331" spans="1:8" customFormat="1" ht="24.75">
      <c r="A331" s="356" t="s">
        <v>1526</v>
      </c>
      <c r="B331" s="357">
        <v>0</v>
      </c>
      <c r="C331" s="357">
        <v>0</v>
      </c>
      <c r="D331" s="357">
        <v>0</v>
      </c>
      <c r="E331" s="357">
        <v>0</v>
      </c>
      <c r="F331" s="357">
        <v>0</v>
      </c>
      <c r="G331" s="357">
        <v>0</v>
      </c>
      <c r="H331" s="357">
        <v>0</v>
      </c>
    </row>
    <row r="332" spans="1:8" customFormat="1" ht="15">
      <c r="A332" s="356" t="s">
        <v>1527</v>
      </c>
      <c r="B332" s="357">
        <v>0</v>
      </c>
      <c r="C332" s="357">
        <v>0</v>
      </c>
      <c r="D332" s="357">
        <v>0</v>
      </c>
      <c r="E332" s="357">
        <v>0</v>
      </c>
      <c r="F332" s="357">
        <v>0</v>
      </c>
      <c r="G332" s="357">
        <v>0</v>
      </c>
      <c r="H332" s="357">
        <v>0</v>
      </c>
    </row>
    <row r="333" spans="1:8" customFormat="1" ht="24.75">
      <c r="A333" s="356" t="s">
        <v>1528</v>
      </c>
      <c r="B333" s="357">
        <v>0</v>
      </c>
      <c r="C333" s="357">
        <v>0</v>
      </c>
      <c r="D333" s="357">
        <v>0</v>
      </c>
      <c r="E333" s="357">
        <v>0</v>
      </c>
      <c r="F333" s="357">
        <v>0</v>
      </c>
      <c r="G333" s="357">
        <v>0</v>
      </c>
      <c r="H333" s="357">
        <v>0</v>
      </c>
    </row>
    <row r="334" spans="1:8" customFormat="1" ht="15">
      <c r="A334" s="356" t="s">
        <v>1529</v>
      </c>
      <c r="B334" s="357">
        <v>0</v>
      </c>
      <c r="C334" s="357">
        <v>0</v>
      </c>
      <c r="D334" s="357">
        <v>0</v>
      </c>
      <c r="E334" s="357">
        <v>0</v>
      </c>
      <c r="F334" s="357">
        <v>0</v>
      </c>
      <c r="G334" s="357">
        <v>0</v>
      </c>
      <c r="H334" s="357">
        <v>0</v>
      </c>
    </row>
    <row r="335" spans="1:8" customFormat="1" ht="15">
      <c r="A335" s="356" t="s">
        <v>1530</v>
      </c>
      <c r="B335" s="357">
        <v>0</v>
      </c>
      <c r="C335" s="357">
        <v>0</v>
      </c>
      <c r="D335" s="357">
        <v>0</v>
      </c>
      <c r="E335" s="357">
        <v>0</v>
      </c>
      <c r="F335" s="357">
        <v>0</v>
      </c>
      <c r="G335" s="357">
        <v>0</v>
      </c>
      <c r="H335" s="357">
        <v>0</v>
      </c>
    </row>
    <row r="336" spans="1:8" customFormat="1" ht="15">
      <c r="A336" s="356" t="s">
        <v>1531</v>
      </c>
      <c r="B336" s="357">
        <v>0</v>
      </c>
      <c r="C336" s="357">
        <v>0</v>
      </c>
      <c r="D336" s="357">
        <v>0</v>
      </c>
      <c r="E336" s="357">
        <v>0</v>
      </c>
      <c r="F336" s="357">
        <v>0</v>
      </c>
      <c r="G336" s="357">
        <v>0</v>
      </c>
      <c r="H336" s="357">
        <v>0</v>
      </c>
    </row>
    <row r="337" spans="1:8" customFormat="1" ht="24.75">
      <c r="A337" s="356" t="s">
        <v>1532</v>
      </c>
      <c r="B337" s="357">
        <v>0</v>
      </c>
      <c r="C337" s="357">
        <v>0</v>
      </c>
      <c r="D337" s="357">
        <v>0</v>
      </c>
      <c r="E337" s="357">
        <v>0</v>
      </c>
      <c r="F337" s="357">
        <v>0</v>
      </c>
      <c r="G337" s="357">
        <v>0</v>
      </c>
      <c r="H337" s="357">
        <v>0</v>
      </c>
    </row>
    <row r="338" spans="1:8" customFormat="1" ht="15">
      <c r="A338" s="356" t="s">
        <v>1533</v>
      </c>
      <c r="B338" s="357">
        <v>0</v>
      </c>
      <c r="C338" s="357">
        <v>0</v>
      </c>
      <c r="D338" s="357">
        <v>0</v>
      </c>
      <c r="E338" s="357">
        <v>0</v>
      </c>
      <c r="F338" s="357">
        <v>0</v>
      </c>
      <c r="G338" s="357">
        <v>0</v>
      </c>
      <c r="H338" s="357">
        <v>0</v>
      </c>
    </row>
    <row r="339" spans="1:8" customFormat="1" ht="15">
      <c r="A339" s="356" t="s">
        <v>1534</v>
      </c>
      <c r="B339" s="357">
        <v>0</v>
      </c>
      <c r="C339" s="357">
        <v>0</v>
      </c>
      <c r="D339" s="357">
        <v>0</v>
      </c>
      <c r="E339" s="357">
        <v>0</v>
      </c>
      <c r="F339" s="357">
        <v>0</v>
      </c>
      <c r="G339" s="357">
        <v>0</v>
      </c>
      <c r="H339" s="357">
        <v>0</v>
      </c>
    </row>
    <row r="340" spans="1:8" customFormat="1" ht="15">
      <c r="A340" s="356" t="s">
        <v>1535</v>
      </c>
      <c r="B340" s="357">
        <v>0</v>
      </c>
      <c r="C340" s="357">
        <v>0</v>
      </c>
      <c r="D340" s="357">
        <v>0</v>
      </c>
      <c r="E340" s="357">
        <v>0</v>
      </c>
      <c r="F340" s="357">
        <v>0</v>
      </c>
      <c r="G340" s="357">
        <v>0</v>
      </c>
      <c r="H340" s="357">
        <v>0</v>
      </c>
    </row>
    <row r="341" spans="1:8" customFormat="1" ht="15">
      <c r="A341" s="356" t="s">
        <v>1536</v>
      </c>
      <c r="B341" s="357">
        <v>0</v>
      </c>
      <c r="C341" s="357">
        <v>0</v>
      </c>
      <c r="D341" s="357">
        <v>0</v>
      </c>
      <c r="E341" s="357">
        <v>0</v>
      </c>
      <c r="F341" s="357">
        <v>0</v>
      </c>
      <c r="G341" s="357">
        <v>0</v>
      </c>
      <c r="H341" s="357">
        <v>0</v>
      </c>
    </row>
    <row r="342" spans="1:8" customFormat="1" ht="15">
      <c r="A342" s="356" t="s">
        <v>94</v>
      </c>
      <c r="B342" s="357">
        <v>0</v>
      </c>
      <c r="C342" s="357">
        <v>0</v>
      </c>
      <c r="D342" s="357">
        <v>0</v>
      </c>
      <c r="E342" s="357">
        <v>0</v>
      </c>
      <c r="F342" s="357">
        <v>0</v>
      </c>
      <c r="G342" s="357">
        <v>0</v>
      </c>
      <c r="H342" s="357">
        <v>0</v>
      </c>
    </row>
    <row r="343" spans="1:8" customFormat="1" ht="24.75">
      <c r="A343" s="356" t="s">
        <v>1399</v>
      </c>
      <c r="B343" s="357">
        <v>0</v>
      </c>
      <c r="C343" s="357">
        <v>0</v>
      </c>
      <c r="D343" s="357">
        <v>0</v>
      </c>
      <c r="E343" s="357">
        <v>0</v>
      </c>
      <c r="F343" s="357">
        <v>0</v>
      </c>
      <c r="G343" s="357">
        <v>0</v>
      </c>
      <c r="H343" s="357">
        <v>0</v>
      </c>
    </row>
    <row r="344" spans="1:8" customFormat="1" ht="24.75">
      <c r="A344" s="356" t="s">
        <v>1537</v>
      </c>
      <c r="B344" s="357">
        <v>0</v>
      </c>
      <c r="C344" s="357">
        <v>0</v>
      </c>
      <c r="D344" s="357">
        <v>0</v>
      </c>
      <c r="E344" s="357">
        <v>0</v>
      </c>
      <c r="F344" s="357">
        <v>0</v>
      </c>
      <c r="G344" s="357">
        <v>0</v>
      </c>
      <c r="H344" s="357">
        <v>0</v>
      </c>
    </row>
    <row r="345" spans="1:8" customFormat="1" ht="15">
      <c r="A345" s="356" t="s">
        <v>1538</v>
      </c>
      <c r="B345" s="357">
        <v>0</v>
      </c>
      <c r="C345" s="357">
        <v>0</v>
      </c>
      <c r="D345" s="357">
        <v>0</v>
      </c>
      <c r="E345" s="357">
        <v>0</v>
      </c>
      <c r="F345" s="357">
        <v>0</v>
      </c>
      <c r="G345" s="357">
        <v>0</v>
      </c>
      <c r="H345" s="357">
        <v>0</v>
      </c>
    </row>
    <row r="346" spans="1:8" customFormat="1" ht="24.75">
      <c r="A346" s="356" t="s">
        <v>851</v>
      </c>
      <c r="B346" s="357">
        <v>0</v>
      </c>
      <c r="C346" s="357">
        <v>0</v>
      </c>
      <c r="D346" s="357">
        <v>0</v>
      </c>
      <c r="E346" s="357">
        <v>0</v>
      </c>
      <c r="F346" s="357">
        <v>0</v>
      </c>
      <c r="G346" s="357">
        <v>0</v>
      </c>
      <c r="H346" s="357">
        <v>0</v>
      </c>
    </row>
    <row r="347" spans="1:8" customFormat="1" ht="24.75">
      <c r="A347" s="356" t="s">
        <v>1539</v>
      </c>
      <c r="B347" s="357">
        <v>0</v>
      </c>
      <c r="C347" s="357">
        <v>0</v>
      </c>
      <c r="D347" s="357">
        <v>0</v>
      </c>
      <c r="E347" s="357">
        <v>0</v>
      </c>
      <c r="F347" s="357">
        <v>0</v>
      </c>
      <c r="G347" s="357">
        <v>0</v>
      </c>
      <c r="H347" s="357">
        <v>0</v>
      </c>
    </row>
    <row r="348" spans="1:8" customFormat="1" ht="24.75">
      <c r="A348" s="356" t="s">
        <v>1540</v>
      </c>
      <c r="B348" s="357">
        <v>0</v>
      </c>
      <c r="C348" s="357">
        <v>0</v>
      </c>
      <c r="D348" s="357">
        <v>0</v>
      </c>
      <c r="E348" s="357">
        <v>0</v>
      </c>
      <c r="F348" s="357">
        <v>0</v>
      </c>
      <c r="G348" s="357">
        <v>0</v>
      </c>
      <c r="H348" s="357">
        <v>0</v>
      </c>
    </row>
    <row r="349" spans="1:8" customFormat="1" ht="24.75">
      <c r="A349" s="356" t="s">
        <v>1541</v>
      </c>
      <c r="B349" s="357">
        <v>0</v>
      </c>
      <c r="C349" s="357">
        <v>0</v>
      </c>
      <c r="D349" s="357">
        <v>0</v>
      </c>
      <c r="E349" s="357">
        <v>0</v>
      </c>
      <c r="F349" s="357">
        <v>0</v>
      </c>
      <c r="G349" s="357">
        <v>0</v>
      </c>
      <c r="H349" s="357">
        <v>0</v>
      </c>
    </row>
    <row r="350" spans="1:8" customFormat="1" ht="24.75">
      <c r="A350" s="356" t="s">
        <v>1344</v>
      </c>
      <c r="B350" s="357">
        <v>18.05484250000001</v>
      </c>
      <c r="C350" s="357">
        <v>0</v>
      </c>
      <c r="D350" s="357">
        <v>-18.05484250000001</v>
      </c>
      <c r="E350" s="357">
        <v>0</v>
      </c>
      <c r="F350" s="357">
        <v>0</v>
      </c>
      <c r="G350" s="357">
        <v>0</v>
      </c>
      <c r="H350" s="357">
        <v>-18.05484250000001</v>
      </c>
    </row>
    <row r="351" spans="1:8" customFormat="1" ht="15">
      <c r="A351" s="356" t="s">
        <v>1542</v>
      </c>
      <c r="B351" s="357">
        <v>0</v>
      </c>
      <c r="C351" s="357">
        <v>0</v>
      </c>
      <c r="D351" s="357">
        <v>0</v>
      </c>
      <c r="E351" s="357">
        <v>19.236844999999999</v>
      </c>
      <c r="F351" s="357">
        <v>0</v>
      </c>
      <c r="G351" s="357">
        <v>-19.236844999999999</v>
      </c>
      <c r="H351" s="357">
        <v>-19.236844999999999</v>
      </c>
    </row>
    <row r="352" spans="1:8" customFormat="1" ht="15">
      <c r="A352" s="356" t="s">
        <v>1543</v>
      </c>
      <c r="B352" s="357">
        <v>0</v>
      </c>
      <c r="C352" s="357">
        <v>0</v>
      </c>
      <c r="D352" s="357">
        <v>0</v>
      </c>
      <c r="E352" s="357">
        <v>0</v>
      </c>
      <c r="F352" s="357">
        <v>0</v>
      </c>
      <c r="G352" s="357">
        <v>0</v>
      </c>
      <c r="H352" s="357">
        <v>0</v>
      </c>
    </row>
    <row r="353" spans="1:8" customFormat="1" ht="24.75">
      <c r="A353" s="356" t="s">
        <v>1544</v>
      </c>
      <c r="B353" s="357">
        <v>0</v>
      </c>
      <c r="C353" s="357">
        <v>0</v>
      </c>
      <c r="D353" s="357">
        <v>0</v>
      </c>
      <c r="E353" s="357">
        <v>0</v>
      </c>
      <c r="F353" s="357">
        <v>0</v>
      </c>
      <c r="G353" s="357">
        <v>0</v>
      </c>
      <c r="H353" s="357">
        <v>0</v>
      </c>
    </row>
    <row r="354" spans="1:8" customFormat="1" ht="24.75">
      <c r="A354" s="356" t="s">
        <v>1545</v>
      </c>
      <c r="B354" s="357">
        <v>0</v>
      </c>
      <c r="C354" s="357">
        <v>0</v>
      </c>
      <c r="D354" s="357">
        <v>0</v>
      </c>
      <c r="E354" s="357">
        <v>0</v>
      </c>
      <c r="F354" s="357">
        <v>0</v>
      </c>
      <c r="G354" s="357">
        <v>0</v>
      </c>
      <c r="H354" s="357">
        <v>0</v>
      </c>
    </row>
    <row r="355" spans="1:8" customFormat="1" ht="24.75">
      <c r="A355" s="356" t="s">
        <v>1401</v>
      </c>
      <c r="B355" s="357">
        <v>312.37479999999869</v>
      </c>
      <c r="C355" s="357">
        <v>0</v>
      </c>
      <c r="D355" s="357">
        <v>-312.37479999999869</v>
      </c>
      <c r="E355" s="357">
        <v>0</v>
      </c>
      <c r="F355" s="357">
        <v>0</v>
      </c>
      <c r="G355" s="357">
        <v>0</v>
      </c>
      <c r="H355" s="357">
        <v>-312.37479999999869</v>
      </c>
    </row>
    <row r="356" spans="1:8" customFormat="1" ht="15">
      <c r="A356" s="356" t="s">
        <v>1398</v>
      </c>
      <c r="B356" s="357">
        <v>50.780580000000249</v>
      </c>
      <c r="C356" s="357">
        <v>0</v>
      </c>
      <c r="D356" s="357">
        <v>-50.780580000000249</v>
      </c>
      <c r="E356" s="357">
        <v>0</v>
      </c>
      <c r="F356" s="357">
        <v>0</v>
      </c>
      <c r="G356" s="357">
        <v>0</v>
      </c>
      <c r="H356" s="357">
        <v>-50.780580000000249</v>
      </c>
    </row>
    <row r="357" spans="1:8" customFormat="1" ht="24.75">
      <c r="A357" s="356" t="s">
        <v>1546</v>
      </c>
      <c r="B357" s="357">
        <v>0</v>
      </c>
      <c r="C357" s="357">
        <v>0</v>
      </c>
      <c r="D357" s="357">
        <v>0</v>
      </c>
      <c r="E357" s="357">
        <v>0</v>
      </c>
      <c r="F357" s="357">
        <v>0</v>
      </c>
      <c r="G357" s="357">
        <v>0</v>
      </c>
      <c r="H357" s="357">
        <v>0</v>
      </c>
    </row>
    <row r="358" spans="1:8" customFormat="1" ht="15">
      <c r="A358" s="356" t="s">
        <v>1547</v>
      </c>
      <c r="B358" s="357">
        <v>0</v>
      </c>
      <c r="C358" s="357">
        <v>0</v>
      </c>
      <c r="D358" s="357">
        <v>0</v>
      </c>
      <c r="E358" s="357">
        <v>0</v>
      </c>
      <c r="F358" s="357">
        <v>0</v>
      </c>
      <c r="G358" s="357">
        <v>0</v>
      </c>
      <c r="H358" s="357">
        <v>0</v>
      </c>
    </row>
    <row r="359" spans="1:8" customFormat="1" ht="15">
      <c r="A359" s="356" t="s">
        <v>1548</v>
      </c>
      <c r="B359" s="357">
        <v>0</v>
      </c>
      <c r="C359" s="357">
        <v>0</v>
      </c>
      <c r="D359" s="357">
        <v>0</v>
      </c>
      <c r="E359" s="357">
        <v>0</v>
      </c>
      <c r="F359" s="357">
        <v>0</v>
      </c>
      <c r="G359" s="357">
        <v>0</v>
      </c>
      <c r="H359" s="357">
        <v>0</v>
      </c>
    </row>
    <row r="360" spans="1:8" customFormat="1" ht="15">
      <c r="A360" s="356" t="s">
        <v>1549</v>
      </c>
      <c r="B360" s="357">
        <v>0</v>
      </c>
      <c r="C360" s="357">
        <v>0</v>
      </c>
      <c r="D360" s="357">
        <v>0</v>
      </c>
      <c r="E360" s="357">
        <v>0</v>
      </c>
      <c r="F360" s="357">
        <v>0</v>
      </c>
      <c r="G360" s="357">
        <v>0</v>
      </c>
      <c r="H360" s="357">
        <v>0</v>
      </c>
    </row>
    <row r="361" spans="1:8" customFormat="1" ht="15">
      <c r="A361" s="356" t="s">
        <v>1550</v>
      </c>
      <c r="B361" s="357">
        <v>0</v>
      </c>
      <c r="C361" s="357">
        <v>0</v>
      </c>
      <c r="D361" s="357">
        <v>0</v>
      </c>
      <c r="E361" s="357">
        <v>0</v>
      </c>
      <c r="F361" s="357">
        <v>0</v>
      </c>
      <c r="G361" s="357">
        <v>0</v>
      </c>
      <c r="H361" s="357">
        <v>0</v>
      </c>
    </row>
    <row r="362" spans="1:8" customFormat="1" ht="24.75">
      <c r="A362" s="356" t="s">
        <v>1551</v>
      </c>
      <c r="B362" s="357">
        <v>0</v>
      </c>
      <c r="C362" s="357">
        <v>0</v>
      </c>
      <c r="D362" s="357">
        <v>0</v>
      </c>
      <c r="E362" s="357">
        <v>0</v>
      </c>
      <c r="F362" s="357">
        <v>0</v>
      </c>
      <c r="G362" s="357">
        <v>0</v>
      </c>
      <c r="H362" s="357">
        <v>0</v>
      </c>
    </row>
    <row r="363" spans="1:8" customFormat="1" ht="15">
      <c r="A363" s="356" t="s">
        <v>1552</v>
      </c>
      <c r="B363" s="357">
        <v>0</v>
      </c>
      <c r="C363" s="357">
        <v>0</v>
      </c>
      <c r="D363" s="357">
        <v>0</v>
      </c>
      <c r="E363" s="357">
        <v>0</v>
      </c>
      <c r="F363" s="357">
        <v>0</v>
      </c>
      <c r="G363" s="357">
        <v>0</v>
      </c>
      <c r="H363" s="357">
        <v>0</v>
      </c>
    </row>
    <row r="364" spans="1:8" customFormat="1" ht="24.75">
      <c r="A364" s="356" t="s">
        <v>1341</v>
      </c>
      <c r="B364" s="357">
        <v>36.203202499999989</v>
      </c>
      <c r="C364" s="357">
        <v>0</v>
      </c>
      <c r="D364" s="357">
        <v>-36.203202499999989</v>
      </c>
      <c r="E364" s="357">
        <v>0</v>
      </c>
      <c r="F364" s="357">
        <v>0</v>
      </c>
      <c r="G364" s="357">
        <v>0</v>
      </c>
      <c r="H364" s="357">
        <v>-36.203202499999989</v>
      </c>
    </row>
    <row r="365" spans="1:8" customFormat="1" ht="24.75">
      <c r="A365" s="356" t="s">
        <v>1553</v>
      </c>
      <c r="B365" s="357">
        <v>0</v>
      </c>
      <c r="C365" s="357">
        <v>0</v>
      </c>
      <c r="D365" s="357">
        <v>0</v>
      </c>
      <c r="E365" s="357">
        <v>0</v>
      </c>
      <c r="F365" s="357">
        <v>0</v>
      </c>
      <c r="G365" s="357">
        <v>0</v>
      </c>
      <c r="H365" s="357">
        <v>0</v>
      </c>
    </row>
    <row r="366" spans="1:8" customFormat="1" ht="24.75">
      <c r="A366" s="356" t="s">
        <v>1554</v>
      </c>
      <c r="B366" s="357">
        <v>0</v>
      </c>
      <c r="C366" s="357">
        <v>0</v>
      </c>
      <c r="D366" s="357">
        <v>0</v>
      </c>
      <c r="E366" s="357">
        <v>0</v>
      </c>
      <c r="F366" s="357">
        <v>0</v>
      </c>
      <c r="G366" s="357">
        <v>0</v>
      </c>
      <c r="H366" s="357">
        <v>0</v>
      </c>
    </row>
    <row r="367" spans="1:8" customFormat="1" ht="15">
      <c r="A367" s="356" t="s">
        <v>1555</v>
      </c>
      <c r="B367" s="357">
        <v>0</v>
      </c>
      <c r="C367" s="357">
        <v>0</v>
      </c>
      <c r="D367" s="357">
        <v>0</v>
      </c>
      <c r="E367" s="357">
        <v>0</v>
      </c>
      <c r="F367" s="357">
        <v>0</v>
      </c>
      <c r="G367" s="357">
        <v>0</v>
      </c>
      <c r="H367" s="357">
        <v>0</v>
      </c>
    </row>
    <row r="368" spans="1:8" customFormat="1" ht="15">
      <c r="A368" s="356" t="s">
        <v>1556</v>
      </c>
      <c r="B368" s="357">
        <v>0</v>
      </c>
      <c r="C368" s="357">
        <v>0</v>
      </c>
      <c r="D368" s="357">
        <v>0</v>
      </c>
      <c r="E368" s="357">
        <v>0</v>
      </c>
      <c r="F368" s="357">
        <v>0</v>
      </c>
      <c r="G368" s="357">
        <v>0</v>
      </c>
      <c r="H368" s="357">
        <v>0</v>
      </c>
    </row>
    <row r="369" spans="1:8" customFormat="1" ht="15">
      <c r="A369" s="356" t="s">
        <v>1557</v>
      </c>
      <c r="B369" s="357">
        <v>0</v>
      </c>
      <c r="C369" s="357">
        <v>0</v>
      </c>
      <c r="D369" s="357">
        <v>0</v>
      </c>
      <c r="E369" s="357">
        <v>0</v>
      </c>
      <c r="F369" s="357">
        <v>0</v>
      </c>
      <c r="G369" s="357">
        <v>0</v>
      </c>
      <c r="H369" s="357">
        <v>0</v>
      </c>
    </row>
    <row r="370" spans="1:8" customFormat="1" ht="15">
      <c r="A370" s="356" t="s">
        <v>1558</v>
      </c>
      <c r="B370" s="357">
        <v>0</v>
      </c>
      <c r="C370" s="357">
        <v>0</v>
      </c>
      <c r="D370" s="357">
        <v>0</v>
      </c>
      <c r="E370" s="357">
        <v>0</v>
      </c>
      <c r="F370" s="357">
        <v>0</v>
      </c>
      <c r="G370" s="357">
        <v>0</v>
      </c>
      <c r="H370" s="357">
        <v>0</v>
      </c>
    </row>
    <row r="371" spans="1:8" customFormat="1" ht="15">
      <c r="A371" s="356" t="s">
        <v>1340</v>
      </c>
      <c r="B371" s="357">
        <v>51.908500000000004</v>
      </c>
      <c r="C371" s="357">
        <v>0</v>
      </c>
      <c r="D371" s="357">
        <v>-51.908500000000004</v>
      </c>
      <c r="E371" s="357">
        <v>0</v>
      </c>
      <c r="F371" s="357">
        <v>0</v>
      </c>
      <c r="G371" s="357">
        <v>0</v>
      </c>
      <c r="H371" s="357">
        <v>-51.908500000000004</v>
      </c>
    </row>
    <row r="372" spans="1:8" customFormat="1" ht="15">
      <c r="A372" s="356" t="s">
        <v>1559</v>
      </c>
      <c r="B372" s="357">
        <v>0</v>
      </c>
      <c r="C372" s="357">
        <v>0</v>
      </c>
      <c r="D372" s="357">
        <v>0</v>
      </c>
      <c r="E372" s="357">
        <v>0</v>
      </c>
      <c r="F372" s="357">
        <v>0</v>
      </c>
      <c r="G372" s="357">
        <v>0</v>
      </c>
      <c r="H372" s="357">
        <v>0</v>
      </c>
    </row>
    <row r="373" spans="1:8" customFormat="1" ht="15">
      <c r="A373" s="356" t="s">
        <v>1560</v>
      </c>
      <c r="B373" s="357">
        <v>0</v>
      </c>
      <c r="C373" s="357">
        <v>0</v>
      </c>
      <c r="D373" s="357">
        <v>0</v>
      </c>
      <c r="E373" s="357">
        <v>0</v>
      </c>
      <c r="F373" s="357">
        <v>0</v>
      </c>
      <c r="G373" s="357">
        <v>0</v>
      </c>
      <c r="H373" s="357">
        <v>0</v>
      </c>
    </row>
    <row r="374" spans="1:8" customFormat="1" ht="15">
      <c r="A374" s="356" t="s">
        <v>1561</v>
      </c>
      <c r="B374" s="357">
        <v>0</v>
      </c>
      <c r="C374" s="357">
        <v>0</v>
      </c>
      <c r="D374" s="357">
        <v>0</v>
      </c>
      <c r="E374" s="357">
        <v>0</v>
      </c>
      <c r="F374" s="357">
        <v>0</v>
      </c>
      <c r="G374" s="357">
        <v>0</v>
      </c>
      <c r="H374" s="357">
        <v>0</v>
      </c>
    </row>
    <row r="375" spans="1:8" customFormat="1" ht="24.75">
      <c r="A375" s="356" t="s">
        <v>1562</v>
      </c>
      <c r="B375" s="357">
        <v>0</v>
      </c>
      <c r="C375" s="357">
        <v>0</v>
      </c>
      <c r="D375" s="357">
        <v>0</v>
      </c>
      <c r="E375" s="357">
        <v>0</v>
      </c>
      <c r="F375" s="357">
        <v>0</v>
      </c>
      <c r="G375" s="357">
        <v>0</v>
      </c>
      <c r="H375" s="357">
        <v>0</v>
      </c>
    </row>
    <row r="376" spans="1:8" customFormat="1" ht="24.75">
      <c r="A376" s="356" t="s">
        <v>1563</v>
      </c>
      <c r="B376" s="357">
        <v>2.50482</v>
      </c>
      <c r="C376" s="357">
        <v>0</v>
      </c>
      <c r="D376" s="357">
        <v>-2.50482</v>
      </c>
      <c r="E376" s="357">
        <v>3.3974999999999998E-2</v>
      </c>
      <c r="F376" s="357">
        <v>0</v>
      </c>
      <c r="G376" s="357">
        <v>-3.3974999999999998E-2</v>
      </c>
      <c r="H376" s="357">
        <v>-2.5387949999999999</v>
      </c>
    </row>
    <row r="377" spans="1:8" customFormat="1" ht="24.75">
      <c r="A377" s="356" t="s">
        <v>1564</v>
      </c>
      <c r="B377" s="357">
        <v>0</v>
      </c>
      <c r="C377" s="357">
        <v>0</v>
      </c>
      <c r="D377" s="357">
        <v>0</v>
      </c>
      <c r="E377" s="357">
        <v>0</v>
      </c>
      <c r="F377" s="357">
        <v>0</v>
      </c>
      <c r="G377" s="357">
        <v>0</v>
      </c>
      <c r="H377" s="357">
        <v>0</v>
      </c>
    </row>
    <row r="378" spans="1:8" customFormat="1" ht="15">
      <c r="A378" s="356" t="s">
        <v>1565</v>
      </c>
      <c r="B378" s="357">
        <v>0</v>
      </c>
      <c r="C378" s="357">
        <v>0</v>
      </c>
      <c r="D378" s="357">
        <v>0</v>
      </c>
      <c r="E378" s="357">
        <v>0</v>
      </c>
      <c r="F378" s="357">
        <v>0</v>
      </c>
      <c r="G378" s="357">
        <v>0</v>
      </c>
      <c r="H378" s="357">
        <v>0</v>
      </c>
    </row>
    <row r="379" spans="1:8" customFormat="1" ht="15">
      <c r="A379" s="356" t="s">
        <v>1566</v>
      </c>
      <c r="B379" s="357">
        <v>0</v>
      </c>
      <c r="C379" s="357">
        <v>0</v>
      </c>
      <c r="D379" s="357">
        <v>0</v>
      </c>
      <c r="E379" s="357">
        <v>0</v>
      </c>
      <c r="F379" s="357">
        <v>0</v>
      </c>
      <c r="G379" s="357">
        <v>0</v>
      </c>
      <c r="H379" s="357">
        <v>0</v>
      </c>
    </row>
    <row r="380" spans="1:8" customFormat="1" ht="24.75">
      <c r="A380" s="356" t="s">
        <v>1292</v>
      </c>
      <c r="B380" s="357">
        <v>0</v>
      </c>
      <c r="C380" s="357">
        <v>0</v>
      </c>
      <c r="D380" s="357">
        <v>0</v>
      </c>
      <c r="E380" s="357">
        <v>4.3823100000000004</v>
      </c>
      <c r="F380" s="357">
        <v>0</v>
      </c>
      <c r="G380" s="357">
        <v>-4.3823100000000004</v>
      </c>
      <c r="H380" s="357">
        <v>-4.3823100000000004</v>
      </c>
    </row>
    <row r="381" spans="1:8" customFormat="1" ht="24.75">
      <c r="A381" s="356" t="s">
        <v>1293</v>
      </c>
      <c r="B381" s="357">
        <v>0</v>
      </c>
      <c r="C381" s="357">
        <v>0</v>
      </c>
      <c r="D381" s="357">
        <v>0</v>
      </c>
      <c r="E381" s="357">
        <v>5.4289299999999994</v>
      </c>
      <c r="F381" s="357">
        <v>0</v>
      </c>
      <c r="G381" s="357">
        <v>-5.4289299999999994</v>
      </c>
      <c r="H381" s="357">
        <v>-5.4289299999999994</v>
      </c>
    </row>
    <row r="382" spans="1:8" customFormat="1" ht="24.75">
      <c r="A382" s="356" t="s">
        <v>869</v>
      </c>
      <c r="B382" s="357">
        <v>0</v>
      </c>
      <c r="C382" s="357">
        <v>0</v>
      </c>
      <c r="D382" s="357">
        <v>0</v>
      </c>
      <c r="E382" s="357">
        <v>0</v>
      </c>
      <c r="F382" s="357">
        <v>0</v>
      </c>
      <c r="G382" s="357">
        <v>0</v>
      </c>
      <c r="H382" s="357">
        <v>0</v>
      </c>
    </row>
    <row r="383" spans="1:8" customFormat="1" ht="24.75">
      <c r="A383" s="356" t="s">
        <v>1567</v>
      </c>
      <c r="B383" s="357">
        <v>0</v>
      </c>
      <c r="C383" s="357">
        <v>0</v>
      </c>
      <c r="D383" s="357">
        <v>0</v>
      </c>
      <c r="E383" s="357">
        <v>0</v>
      </c>
      <c r="F383" s="357">
        <v>0</v>
      </c>
      <c r="G383" s="357">
        <v>0</v>
      </c>
      <c r="H383" s="357">
        <v>0</v>
      </c>
    </row>
    <row r="384" spans="1:8" customFormat="1" ht="24.75">
      <c r="A384" s="356" t="s">
        <v>1568</v>
      </c>
      <c r="B384" s="357">
        <v>0</v>
      </c>
      <c r="C384" s="357">
        <v>0</v>
      </c>
      <c r="D384" s="357">
        <v>0</v>
      </c>
      <c r="E384" s="358">
        <v>0</v>
      </c>
      <c r="F384" s="358">
        <v>0</v>
      </c>
      <c r="G384" s="358">
        <v>0</v>
      </c>
      <c r="H384" s="358">
        <v>0</v>
      </c>
    </row>
    <row r="385" spans="1:8" customFormat="1" ht="24.75">
      <c r="A385" s="356" t="s">
        <v>1569</v>
      </c>
      <c r="B385" s="357">
        <v>0</v>
      </c>
      <c r="C385" s="357">
        <v>0</v>
      </c>
      <c r="D385" s="357">
        <v>0</v>
      </c>
      <c r="E385" s="358">
        <v>0</v>
      </c>
      <c r="F385" s="358">
        <v>0</v>
      </c>
      <c r="G385" s="358">
        <v>0</v>
      </c>
      <c r="H385" s="358">
        <v>0</v>
      </c>
    </row>
    <row r="386" spans="1:8" customFormat="1" ht="36.75">
      <c r="A386" s="356" t="s">
        <v>1570</v>
      </c>
      <c r="B386" s="357">
        <v>0</v>
      </c>
      <c r="C386" s="357">
        <v>0</v>
      </c>
      <c r="D386" s="357">
        <v>0</v>
      </c>
      <c r="E386" s="358">
        <v>0</v>
      </c>
      <c r="F386" s="358">
        <v>0</v>
      </c>
      <c r="G386" s="358">
        <v>0</v>
      </c>
      <c r="H386" s="358">
        <v>0</v>
      </c>
    </row>
    <row r="387" spans="1:8" customFormat="1" ht="24.75">
      <c r="A387" s="356" t="s">
        <v>1571</v>
      </c>
      <c r="B387" s="357">
        <v>0</v>
      </c>
      <c r="C387" s="357">
        <v>0</v>
      </c>
      <c r="D387" s="357">
        <v>0</v>
      </c>
      <c r="E387" s="358">
        <v>0</v>
      </c>
      <c r="F387" s="358">
        <v>0</v>
      </c>
      <c r="G387" s="358">
        <v>0</v>
      </c>
      <c r="H387" s="358">
        <v>0</v>
      </c>
    </row>
    <row r="388" spans="1:8" customFormat="1" ht="24.75">
      <c r="A388" s="356" t="s">
        <v>1294</v>
      </c>
      <c r="B388" s="357">
        <v>43.131025000000001</v>
      </c>
      <c r="C388" s="357">
        <v>0</v>
      </c>
      <c r="D388" s="357">
        <v>-43.131025000000001</v>
      </c>
      <c r="E388" s="358">
        <v>0</v>
      </c>
      <c r="F388" s="358">
        <v>0</v>
      </c>
      <c r="G388" s="358">
        <v>0</v>
      </c>
      <c r="H388" s="358">
        <v>-43.131025000000001</v>
      </c>
    </row>
    <row r="389" spans="1:8" customFormat="1" ht="15">
      <c r="A389" s="356" t="s">
        <v>1572</v>
      </c>
      <c r="B389" s="357">
        <v>0</v>
      </c>
      <c r="C389" s="357">
        <v>0</v>
      </c>
      <c r="D389" s="357">
        <v>0</v>
      </c>
      <c r="E389" s="358">
        <v>0</v>
      </c>
      <c r="F389" s="358">
        <v>0</v>
      </c>
      <c r="G389" s="358">
        <v>0</v>
      </c>
      <c r="H389" s="358">
        <v>0</v>
      </c>
    </row>
    <row r="390" spans="1:8" customFormat="1" ht="24.75">
      <c r="A390" s="356" t="s">
        <v>1573</v>
      </c>
      <c r="B390" s="357">
        <v>0</v>
      </c>
      <c r="C390" s="357">
        <v>0</v>
      </c>
      <c r="D390" s="357">
        <v>0</v>
      </c>
      <c r="E390" s="358">
        <v>0</v>
      </c>
      <c r="F390" s="358">
        <v>0</v>
      </c>
      <c r="G390" s="358">
        <v>0</v>
      </c>
      <c r="H390" s="358">
        <v>0</v>
      </c>
    </row>
    <row r="391" spans="1:8" customFormat="1" ht="15">
      <c r="A391" s="356" t="s">
        <v>1574</v>
      </c>
      <c r="B391" s="357">
        <v>0</v>
      </c>
      <c r="C391" s="357">
        <v>0</v>
      </c>
      <c r="D391" s="357">
        <v>0</v>
      </c>
      <c r="E391" s="358">
        <v>0</v>
      </c>
      <c r="F391" s="358">
        <v>0</v>
      </c>
      <c r="G391" s="358">
        <v>0</v>
      </c>
      <c r="H391" s="358">
        <v>0</v>
      </c>
    </row>
    <row r="392" spans="1:8" customFormat="1" ht="15">
      <c r="A392" s="356" t="s">
        <v>1575</v>
      </c>
      <c r="B392" s="357">
        <v>0</v>
      </c>
      <c r="C392" s="357">
        <v>0</v>
      </c>
      <c r="D392" s="357">
        <v>0</v>
      </c>
      <c r="E392" s="358">
        <v>0</v>
      </c>
      <c r="F392" s="358">
        <v>0</v>
      </c>
      <c r="G392" s="358">
        <v>0</v>
      </c>
      <c r="H392" s="358">
        <v>0</v>
      </c>
    </row>
    <row r="393" spans="1:8" customFormat="1" ht="24.75">
      <c r="A393" s="356" t="s">
        <v>1576</v>
      </c>
      <c r="B393" s="357">
        <v>0</v>
      </c>
      <c r="C393" s="357">
        <v>0</v>
      </c>
      <c r="D393" s="357">
        <v>0</v>
      </c>
      <c r="E393" s="358">
        <v>0</v>
      </c>
      <c r="F393" s="358">
        <v>0</v>
      </c>
      <c r="G393" s="358">
        <v>0</v>
      </c>
      <c r="H393" s="358">
        <v>0</v>
      </c>
    </row>
    <row r="394" spans="1:8" customFormat="1" ht="15">
      <c r="A394" s="356" t="s">
        <v>1577</v>
      </c>
      <c r="B394" s="357">
        <v>0</v>
      </c>
      <c r="C394" s="357">
        <v>0</v>
      </c>
      <c r="D394" s="357">
        <v>0</v>
      </c>
      <c r="E394" s="358">
        <v>0</v>
      </c>
      <c r="F394" s="358">
        <v>0</v>
      </c>
      <c r="G394" s="358">
        <v>0</v>
      </c>
      <c r="H394" s="358">
        <v>0</v>
      </c>
    </row>
    <row r="395" spans="1:8" customFormat="1" ht="24.75">
      <c r="A395" s="356" t="s">
        <v>1578</v>
      </c>
      <c r="B395" s="357">
        <v>0</v>
      </c>
      <c r="C395" s="357">
        <v>0</v>
      </c>
      <c r="D395" s="357">
        <v>0</v>
      </c>
      <c r="E395" s="358">
        <v>0</v>
      </c>
      <c r="F395" s="358">
        <v>0</v>
      </c>
      <c r="G395" s="358">
        <v>0</v>
      </c>
      <c r="H395" s="358">
        <v>0</v>
      </c>
    </row>
    <row r="396" spans="1:8" customFormat="1" ht="15">
      <c r="A396" s="356" t="s">
        <v>1579</v>
      </c>
      <c r="B396" s="357">
        <v>0</v>
      </c>
      <c r="C396" s="357">
        <v>0</v>
      </c>
      <c r="D396" s="357">
        <v>0</v>
      </c>
      <c r="E396" s="358">
        <v>0</v>
      </c>
      <c r="F396" s="358">
        <v>0</v>
      </c>
      <c r="G396" s="358">
        <v>0</v>
      </c>
      <c r="H396" s="358">
        <v>0</v>
      </c>
    </row>
    <row r="397" spans="1:8" customFormat="1" ht="15">
      <c r="A397" s="356" t="s">
        <v>1580</v>
      </c>
      <c r="B397" s="357">
        <v>0</v>
      </c>
      <c r="C397" s="357">
        <v>0</v>
      </c>
      <c r="D397" s="357">
        <v>0</v>
      </c>
      <c r="E397" s="358">
        <v>0</v>
      </c>
      <c r="F397" s="358">
        <v>0</v>
      </c>
      <c r="G397" s="358">
        <v>0</v>
      </c>
      <c r="H397" s="358">
        <v>0</v>
      </c>
    </row>
    <row r="398" spans="1:8" customFormat="1" ht="15">
      <c r="A398" s="356" t="s">
        <v>1581</v>
      </c>
      <c r="B398" s="357">
        <v>0</v>
      </c>
      <c r="C398" s="357">
        <v>0</v>
      </c>
      <c r="D398" s="357">
        <v>0</v>
      </c>
      <c r="E398" s="358">
        <v>0</v>
      </c>
      <c r="F398" s="358">
        <v>0</v>
      </c>
      <c r="G398" s="358">
        <v>0</v>
      </c>
      <c r="H398" s="358">
        <v>0</v>
      </c>
    </row>
    <row r="399" spans="1:8" customFormat="1" ht="24.75">
      <c r="A399" s="356" t="s">
        <v>1582</v>
      </c>
      <c r="B399" s="357">
        <v>0</v>
      </c>
      <c r="C399" s="357">
        <v>0</v>
      </c>
      <c r="D399" s="357">
        <v>0</v>
      </c>
      <c r="E399" s="358">
        <v>0</v>
      </c>
      <c r="F399" s="358">
        <v>0</v>
      </c>
      <c r="G399" s="358">
        <v>0</v>
      </c>
      <c r="H399" s="358">
        <v>0</v>
      </c>
    </row>
    <row r="400" spans="1:8" customFormat="1" ht="15">
      <c r="A400" s="356" t="s">
        <v>1583</v>
      </c>
      <c r="B400" s="357">
        <v>0</v>
      </c>
      <c r="C400" s="357">
        <v>0</v>
      </c>
      <c r="D400" s="357">
        <v>0</v>
      </c>
      <c r="E400" s="358">
        <v>0</v>
      </c>
      <c r="F400" s="358">
        <v>0</v>
      </c>
      <c r="G400" s="358">
        <v>0</v>
      </c>
      <c r="H400" s="358">
        <v>0</v>
      </c>
    </row>
    <row r="401" spans="1:8" customFormat="1" ht="15">
      <c r="A401" s="356" t="s">
        <v>1584</v>
      </c>
      <c r="B401" s="357">
        <v>0</v>
      </c>
      <c r="C401" s="357">
        <v>0</v>
      </c>
      <c r="D401" s="357">
        <v>0</v>
      </c>
      <c r="E401" s="358">
        <v>0</v>
      </c>
      <c r="F401" s="358">
        <v>0</v>
      </c>
      <c r="G401" s="358">
        <v>0</v>
      </c>
      <c r="H401" s="358">
        <v>0</v>
      </c>
    </row>
    <row r="402" spans="1:8" customFormat="1" ht="24.75">
      <c r="A402" s="356" t="s">
        <v>1585</v>
      </c>
      <c r="B402" s="357">
        <v>0</v>
      </c>
      <c r="C402" s="357">
        <v>0</v>
      </c>
      <c r="D402" s="357">
        <v>0</v>
      </c>
      <c r="E402" s="358">
        <v>0</v>
      </c>
      <c r="F402" s="358">
        <v>0</v>
      </c>
      <c r="G402" s="358">
        <v>0</v>
      </c>
      <c r="H402" s="358">
        <v>0</v>
      </c>
    </row>
    <row r="403" spans="1:8" customFormat="1" ht="15">
      <c r="A403" s="356" t="s">
        <v>1586</v>
      </c>
      <c r="B403" s="357">
        <v>0</v>
      </c>
      <c r="C403" s="357">
        <v>0</v>
      </c>
      <c r="D403" s="357">
        <v>0</v>
      </c>
      <c r="E403" s="358">
        <v>0</v>
      </c>
      <c r="F403" s="358">
        <v>0</v>
      </c>
      <c r="G403" s="358">
        <v>0</v>
      </c>
      <c r="H403" s="358">
        <v>0</v>
      </c>
    </row>
    <row r="404" spans="1:8" customFormat="1" ht="15">
      <c r="A404" s="356" t="s">
        <v>1587</v>
      </c>
      <c r="B404" s="357">
        <v>0</v>
      </c>
      <c r="C404" s="357">
        <v>0</v>
      </c>
      <c r="D404" s="357">
        <v>0</v>
      </c>
      <c r="E404" s="358">
        <v>0</v>
      </c>
      <c r="F404" s="358">
        <v>0</v>
      </c>
      <c r="G404" s="358">
        <v>0</v>
      </c>
      <c r="H404" s="358">
        <v>0</v>
      </c>
    </row>
    <row r="405" spans="1:8" customFormat="1" ht="24.75">
      <c r="A405" s="356" t="s">
        <v>1588</v>
      </c>
      <c r="B405" s="357">
        <v>0</v>
      </c>
      <c r="C405" s="357">
        <v>0</v>
      </c>
      <c r="D405" s="357">
        <v>0</v>
      </c>
      <c r="E405" s="357">
        <v>0</v>
      </c>
      <c r="F405" s="357">
        <v>0</v>
      </c>
      <c r="G405" s="357">
        <v>0</v>
      </c>
      <c r="H405" s="357">
        <v>0</v>
      </c>
    </row>
    <row r="406" spans="1:8" customFormat="1" ht="15">
      <c r="A406" s="356" t="s">
        <v>1589</v>
      </c>
      <c r="B406" s="357">
        <v>0</v>
      </c>
      <c r="C406" s="357">
        <v>0</v>
      </c>
      <c r="D406" s="357">
        <v>0</v>
      </c>
      <c r="E406" s="357">
        <v>0</v>
      </c>
      <c r="F406" s="357">
        <v>0</v>
      </c>
      <c r="G406" s="357">
        <v>0</v>
      </c>
      <c r="H406" s="357">
        <v>0</v>
      </c>
    </row>
    <row r="407" spans="1:8" customFormat="1" ht="15">
      <c r="A407" s="356" t="s">
        <v>1590</v>
      </c>
      <c r="B407" s="357">
        <v>0</v>
      </c>
      <c r="C407" s="357">
        <v>0</v>
      </c>
      <c r="D407" s="357">
        <v>0</v>
      </c>
      <c r="E407" s="357">
        <v>0</v>
      </c>
      <c r="F407" s="357">
        <v>0</v>
      </c>
      <c r="G407" s="357">
        <v>0</v>
      </c>
      <c r="H407" s="357">
        <v>0</v>
      </c>
    </row>
    <row r="408" spans="1:8" customFormat="1" ht="15">
      <c r="A408" s="356" t="s">
        <v>1591</v>
      </c>
      <c r="B408" s="357">
        <v>0</v>
      </c>
      <c r="C408" s="357">
        <v>0</v>
      </c>
      <c r="D408" s="357">
        <v>0</v>
      </c>
      <c r="E408" s="357">
        <v>0</v>
      </c>
      <c r="F408" s="357">
        <v>0</v>
      </c>
      <c r="G408" s="357">
        <v>0</v>
      </c>
      <c r="H408" s="357">
        <v>0</v>
      </c>
    </row>
    <row r="409" spans="1:8" customFormat="1" ht="24.75">
      <c r="A409" s="356" t="s">
        <v>1592</v>
      </c>
      <c r="B409" s="357">
        <v>0</v>
      </c>
      <c r="C409" s="357">
        <v>0</v>
      </c>
      <c r="D409" s="357">
        <v>0</v>
      </c>
      <c r="E409" s="357">
        <v>0</v>
      </c>
      <c r="F409" s="357">
        <v>0</v>
      </c>
      <c r="G409" s="357">
        <v>0</v>
      </c>
      <c r="H409" s="357">
        <v>0</v>
      </c>
    </row>
    <row r="410" spans="1:8" customFormat="1" ht="15">
      <c r="A410" s="356" t="s">
        <v>1593</v>
      </c>
      <c r="B410" s="357">
        <v>0</v>
      </c>
      <c r="C410" s="357">
        <v>0</v>
      </c>
      <c r="D410" s="357">
        <v>0</v>
      </c>
      <c r="E410" s="357">
        <v>0</v>
      </c>
      <c r="F410" s="357">
        <v>0</v>
      </c>
      <c r="G410" s="357">
        <v>0</v>
      </c>
      <c r="H410" s="357">
        <v>0</v>
      </c>
    </row>
    <row r="411" spans="1:8" customFormat="1" ht="15">
      <c r="A411" s="356" t="s">
        <v>1594</v>
      </c>
      <c r="B411" s="357">
        <v>0</v>
      </c>
      <c r="C411" s="357">
        <v>0</v>
      </c>
      <c r="D411" s="357">
        <v>0</v>
      </c>
      <c r="E411" s="357">
        <v>0</v>
      </c>
      <c r="F411" s="357">
        <v>0</v>
      </c>
      <c r="G411" s="357">
        <v>0</v>
      </c>
      <c r="H411" s="357">
        <v>0</v>
      </c>
    </row>
    <row r="412" spans="1:8" customFormat="1" ht="24.75">
      <c r="A412" s="356" t="s">
        <v>1595</v>
      </c>
      <c r="B412" s="357">
        <v>0</v>
      </c>
      <c r="C412" s="357">
        <v>0</v>
      </c>
      <c r="D412" s="357">
        <v>0</v>
      </c>
      <c r="E412" s="357">
        <v>0</v>
      </c>
      <c r="F412" s="357">
        <v>0</v>
      </c>
      <c r="G412" s="357">
        <v>0</v>
      </c>
      <c r="H412" s="357">
        <v>0</v>
      </c>
    </row>
    <row r="413" spans="1:8" customFormat="1" ht="15">
      <c r="A413" s="356" t="s">
        <v>1596</v>
      </c>
      <c r="B413" s="357">
        <v>0</v>
      </c>
      <c r="C413" s="357">
        <v>0</v>
      </c>
      <c r="D413" s="357">
        <v>0</v>
      </c>
      <c r="E413" s="357">
        <v>0</v>
      </c>
      <c r="F413" s="357">
        <v>0</v>
      </c>
      <c r="G413" s="357">
        <v>0</v>
      </c>
      <c r="H413" s="357">
        <v>0</v>
      </c>
    </row>
    <row r="414" spans="1:8" customFormat="1" ht="24.75">
      <c r="A414" s="356" t="s">
        <v>1316</v>
      </c>
      <c r="B414" s="357">
        <v>6.6116849999999783</v>
      </c>
      <c r="C414" s="357">
        <v>0</v>
      </c>
      <c r="D414" s="357">
        <v>-6.6116849999999783</v>
      </c>
      <c r="E414" s="357">
        <v>36.7485675</v>
      </c>
      <c r="F414" s="357">
        <v>0</v>
      </c>
      <c r="G414" s="357">
        <v>-36.7485675</v>
      </c>
      <c r="H414" s="357">
        <v>-43.36025249999998</v>
      </c>
    </row>
    <row r="415" spans="1:8" customFormat="1" ht="24.75">
      <c r="A415" s="356" t="s">
        <v>1312</v>
      </c>
      <c r="B415" s="357">
        <v>58.088930000000019</v>
      </c>
      <c r="C415" s="357">
        <v>0</v>
      </c>
      <c r="D415" s="357">
        <v>-58.088930000000019</v>
      </c>
      <c r="E415" s="357">
        <v>110.13240999999999</v>
      </c>
      <c r="F415" s="357">
        <v>0</v>
      </c>
      <c r="G415" s="357">
        <v>-110.13240999999999</v>
      </c>
      <c r="H415" s="357">
        <v>-168.22134</v>
      </c>
    </row>
    <row r="416" spans="1:8" customFormat="1" ht="24.75">
      <c r="A416" s="356" t="s">
        <v>1295</v>
      </c>
      <c r="B416" s="357">
        <v>45.14869250000001</v>
      </c>
      <c r="C416" s="357">
        <v>0</v>
      </c>
      <c r="D416" s="357">
        <v>-45.14869250000001</v>
      </c>
      <c r="E416" s="357">
        <v>20.6032975</v>
      </c>
      <c r="F416" s="357">
        <v>0</v>
      </c>
      <c r="G416" s="357">
        <v>-20.6032975</v>
      </c>
      <c r="H416" s="357">
        <v>-65.751990000000006</v>
      </c>
    </row>
    <row r="417" spans="1:8" customFormat="1" ht="24.75">
      <c r="A417" s="356" t="s">
        <v>1313</v>
      </c>
      <c r="B417" s="357">
        <v>0</v>
      </c>
      <c r="C417" s="357">
        <v>0</v>
      </c>
      <c r="D417" s="357">
        <v>0</v>
      </c>
      <c r="E417" s="357">
        <v>98.991630000000001</v>
      </c>
      <c r="F417" s="357">
        <v>0</v>
      </c>
      <c r="G417" s="357">
        <v>-98.991630000000001</v>
      </c>
      <c r="H417" s="357">
        <v>-98.991630000000001</v>
      </c>
    </row>
    <row r="418" spans="1:8" customFormat="1" ht="24.75">
      <c r="A418" s="356" t="s">
        <v>1320</v>
      </c>
      <c r="B418" s="357">
        <v>0</v>
      </c>
      <c r="C418" s="357">
        <v>0</v>
      </c>
      <c r="D418" s="357">
        <v>0</v>
      </c>
      <c r="E418" s="357">
        <v>0</v>
      </c>
      <c r="F418" s="357">
        <v>0</v>
      </c>
      <c r="G418" s="357">
        <v>0</v>
      </c>
      <c r="H418" s="357">
        <v>0</v>
      </c>
    </row>
    <row r="419" spans="1:8" customFormat="1" ht="24.75">
      <c r="A419" s="356" t="s">
        <v>1305</v>
      </c>
      <c r="B419" s="357">
        <v>0</v>
      </c>
      <c r="C419" s="357">
        <v>0</v>
      </c>
      <c r="D419" s="357">
        <v>0</v>
      </c>
      <c r="E419" s="357">
        <v>3.0685000000000002</v>
      </c>
      <c r="F419" s="357">
        <v>0</v>
      </c>
      <c r="G419" s="357">
        <v>-3.0685000000000002</v>
      </c>
      <c r="H419" s="357">
        <v>-3.0685000000000002</v>
      </c>
    </row>
    <row r="420" spans="1:8" customFormat="1" ht="24.75">
      <c r="A420" s="356" t="s">
        <v>1331</v>
      </c>
      <c r="B420" s="357">
        <v>38.838825000000007</v>
      </c>
      <c r="C420" s="357">
        <v>0</v>
      </c>
      <c r="D420" s="357">
        <v>-38.838825000000007</v>
      </c>
      <c r="E420" s="357">
        <v>24.020072499999998</v>
      </c>
      <c r="F420" s="357">
        <v>0</v>
      </c>
      <c r="G420" s="357">
        <v>-24.020072499999998</v>
      </c>
      <c r="H420" s="357">
        <v>-62.858897500000005</v>
      </c>
    </row>
    <row r="421" spans="1:8" customFormat="1" ht="36.75">
      <c r="A421" s="356" t="s">
        <v>1315</v>
      </c>
      <c r="B421" s="357">
        <v>0</v>
      </c>
      <c r="C421" s="357">
        <v>0</v>
      </c>
      <c r="D421" s="357">
        <v>0</v>
      </c>
      <c r="E421" s="357">
        <v>27.485125</v>
      </c>
      <c r="F421" s="357">
        <v>0</v>
      </c>
      <c r="G421" s="357">
        <v>-27.485125</v>
      </c>
      <c r="H421" s="357">
        <v>-27.485125</v>
      </c>
    </row>
    <row r="422" spans="1:8" customFormat="1" ht="24.75">
      <c r="A422" s="356" t="s">
        <v>1332</v>
      </c>
      <c r="B422" s="357">
        <v>3.2656899999999998</v>
      </c>
      <c r="C422" s="357">
        <v>0</v>
      </c>
      <c r="D422" s="357">
        <v>-3.2656899999999998</v>
      </c>
      <c r="E422" s="357">
        <v>19.947179999999999</v>
      </c>
      <c r="F422" s="357">
        <v>0</v>
      </c>
      <c r="G422" s="357">
        <v>-19.947179999999999</v>
      </c>
      <c r="H422" s="357">
        <v>-23.212869999999999</v>
      </c>
    </row>
    <row r="423" spans="1:8" customFormat="1" ht="24.75">
      <c r="A423" s="356" t="s">
        <v>1336</v>
      </c>
      <c r="B423" s="357">
        <v>0</v>
      </c>
      <c r="C423" s="357">
        <v>0</v>
      </c>
      <c r="D423" s="357">
        <v>0</v>
      </c>
      <c r="E423" s="357">
        <v>0.94210000000000005</v>
      </c>
      <c r="F423" s="357">
        <v>0</v>
      </c>
      <c r="G423" s="357">
        <v>-0.94210000000000005</v>
      </c>
      <c r="H423" s="357">
        <v>-0.94210000000000005</v>
      </c>
    </row>
    <row r="424" spans="1:8" customFormat="1" ht="24.75">
      <c r="A424" s="356" t="s">
        <v>1319</v>
      </c>
      <c r="B424" s="357">
        <v>0</v>
      </c>
      <c r="C424" s="357">
        <v>0</v>
      </c>
      <c r="D424" s="357">
        <v>0</v>
      </c>
      <c r="E424" s="357">
        <v>67.739632499999999</v>
      </c>
      <c r="F424" s="357">
        <v>0</v>
      </c>
      <c r="G424" s="357">
        <v>-67.739632499999999</v>
      </c>
      <c r="H424" s="357">
        <v>-67.739632499999999</v>
      </c>
    </row>
    <row r="425" spans="1:8" customFormat="1" ht="24.75">
      <c r="A425" s="356" t="s">
        <v>1337</v>
      </c>
      <c r="B425" s="357">
        <v>0</v>
      </c>
      <c r="C425" s="357">
        <v>0</v>
      </c>
      <c r="D425" s="357">
        <v>0</v>
      </c>
      <c r="E425" s="357">
        <v>0.32697500000000002</v>
      </c>
      <c r="F425" s="357">
        <v>0</v>
      </c>
      <c r="G425" s="357">
        <v>-0.32697500000000002</v>
      </c>
      <c r="H425" s="357">
        <v>-0.32697500000000002</v>
      </c>
    </row>
    <row r="426" spans="1:8" customFormat="1" ht="15">
      <c r="A426" s="356" t="s">
        <v>1318</v>
      </c>
      <c r="B426" s="357">
        <v>1.1065</v>
      </c>
      <c r="C426" s="357">
        <v>0</v>
      </c>
      <c r="D426" s="357">
        <v>-1.1065</v>
      </c>
      <c r="E426" s="357">
        <v>2.8286850000000001</v>
      </c>
      <c r="F426" s="357">
        <v>0</v>
      </c>
      <c r="G426" s="357">
        <v>-2.8286850000000001</v>
      </c>
      <c r="H426" s="357">
        <v>-3.9351850000000002</v>
      </c>
    </row>
    <row r="427" spans="1:8" customFormat="1" ht="24.75">
      <c r="A427" s="356" t="s">
        <v>1314</v>
      </c>
      <c r="B427" s="357">
        <v>43.977162500000006</v>
      </c>
      <c r="C427" s="357">
        <v>0</v>
      </c>
      <c r="D427" s="357">
        <v>-43.977162500000006</v>
      </c>
      <c r="E427" s="357">
        <v>39.329822499999999</v>
      </c>
      <c r="F427" s="357">
        <v>0</v>
      </c>
      <c r="G427" s="357">
        <v>-39.329822499999999</v>
      </c>
      <c r="H427" s="357">
        <v>-83.306984999999997</v>
      </c>
    </row>
    <row r="428" spans="1:8" customFormat="1" ht="36.75">
      <c r="A428" s="356" t="s">
        <v>1322</v>
      </c>
      <c r="B428" s="357">
        <v>1.2103375000000149</v>
      </c>
      <c r="C428" s="357">
        <v>0</v>
      </c>
      <c r="D428" s="357">
        <v>-1.2103375000000149</v>
      </c>
      <c r="E428" s="357">
        <v>2.375E-2</v>
      </c>
      <c r="F428" s="357">
        <v>0</v>
      </c>
      <c r="G428" s="357">
        <v>-2.375E-2</v>
      </c>
      <c r="H428" s="357">
        <v>-1.2340875000000149</v>
      </c>
    </row>
    <row r="429" spans="1:8" customFormat="1" ht="36.75">
      <c r="A429" s="356" t="s">
        <v>1323</v>
      </c>
      <c r="B429" s="357">
        <v>0.99200250000000001</v>
      </c>
      <c r="C429" s="357">
        <v>0</v>
      </c>
      <c r="D429" s="357">
        <v>-0.99200250000000001</v>
      </c>
      <c r="E429" s="357">
        <v>8.8000000000000009E-2</v>
      </c>
      <c r="F429" s="357">
        <v>0</v>
      </c>
      <c r="G429" s="357">
        <v>-8.8000000000000009E-2</v>
      </c>
      <c r="H429" s="357">
        <v>-1.0800025</v>
      </c>
    </row>
    <row r="430" spans="1:8" customFormat="1" ht="24.75">
      <c r="A430" s="356" t="s">
        <v>1317</v>
      </c>
      <c r="B430" s="357">
        <v>0</v>
      </c>
      <c r="C430" s="357">
        <v>0</v>
      </c>
      <c r="D430" s="357">
        <v>0</v>
      </c>
      <c r="E430" s="357">
        <v>28.32526</v>
      </c>
      <c r="F430" s="357">
        <v>0</v>
      </c>
      <c r="G430" s="357">
        <v>-28.32526</v>
      </c>
      <c r="H430" s="357">
        <v>-28.32526</v>
      </c>
    </row>
    <row r="431" spans="1:8" customFormat="1" ht="24.75">
      <c r="A431" s="356" t="s">
        <v>1321</v>
      </c>
      <c r="B431" s="357">
        <v>9.0053325000000566</v>
      </c>
      <c r="C431" s="357">
        <v>0</v>
      </c>
      <c r="D431" s="357">
        <v>-9.0053325000000566</v>
      </c>
      <c r="E431" s="357">
        <v>1.0428324999999998</v>
      </c>
      <c r="F431" s="357">
        <v>0</v>
      </c>
      <c r="G431" s="357">
        <v>-1.0428324999999998</v>
      </c>
      <c r="H431" s="357">
        <v>-10.048165000000056</v>
      </c>
    </row>
    <row r="432" spans="1:8" customFormat="1" ht="15">
      <c r="A432" s="356" t="s">
        <v>1391</v>
      </c>
      <c r="B432" s="357">
        <v>0</v>
      </c>
      <c r="C432" s="357">
        <v>0</v>
      </c>
      <c r="D432" s="357">
        <v>0</v>
      </c>
      <c r="E432" s="357">
        <v>0</v>
      </c>
      <c r="F432" s="357">
        <v>0</v>
      </c>
      <c r="G432" s="357">
        <v>0</v>
      </c>
      <c r="H432" s="357">
        <v>0</v>
      </c>
    </row>
    <row r="433" spans="1:8" customFormat="1" ht="15">
      <c r="A433" s="356" t="s">
        <v>1382</v>
      </c>
      <c r="B433" s="357">
        <v>0</v>
      </c>
      <c r="C433" s="357">
        <v>0</v>
      </c>
      <c r="D433" s="357">
        <v>0</v>
      </c>
      <c r="E433" s="357">
        <v>0</v>
      </c>
      <c r="F433" s="357">
        <v>0</v>
      </c>
      <c r="G433" s="357">
        <v>0</v>
      </c>
      <c r="H433" s="357">
        <v>0</v>
      </c>
    </row>
    <row r="434" spans="1:8" customFormat="1" ht="15">
      <c r="A434" s="356" t="s">
        <v>1308</v>
      </c>
      <c r="B434" s="357">
        <v>144.34304999999887</v>
      </c>
      <c r="C434" s="357">
        <v>0</v>
      </c>
      <c r="D434" s="357">
        <v>-144.34304999999887</v>
      </c>
      <c r="E434" s="357">
        <v>0</v>
      </c>
      <c r="F434" s="357">
        <v>0</v>
      </c>
      <c r="G434" s="357">
        <v>0</v>
      </c>
      <c r="H434" s="357">
        <v>-144.34304999999887</v>
      </c>
    </row>
    <row r="435" spans="1:8" customFormat="1" ht="24.75">
      <c r="A435" s="356" t="s">
        <v>1338</v>
      </c>
      <c r="B435" s="357">
        <v>130.90016249999991</v>
      </c>
      <c r="C435" s="357">
        <v>0</v>
      </c>
      <c r="D435" s="357">
        <v>-130.90016249999991</v>
      </c>
      <c r="E435" s="357">
        <v>0</v>
      </c>
      <c r="F435" s="357">
        <v>0</v>
      </c>
      <c r="G435" s="357">
        <v>0</v>
      </c>
      <c r="H435" s="357">
        <v>-130.90016249999991</v>
      </c>
    </row>
    <row r="436" spans="1:8" customFormat="1" ht="24.75">
      <c r="A436" s="356" t="s">
        <v>1339</v>
      </c>
      <c r="B436" s="357">
        <v>53.255725000000012</v>
      </c>
      <c r="C436" s="357">
        <v>0</v>
      </c>
      <c r="D436" s="357">
        <v>-53.255725000000012</v>
      </c>
      <c r="E436" s="357">
        <v>0</v>
      </c>
      <c r="F436" s="357">
        <v>0</v>
      </c>
      <c r="G436" s="357">
        <v>0</v>
      </c>
      <c r="H436" s="357">
        <v>-53.255725000000012</v>
      </c>
    </row>
    <row r="437" spans="1:8" customFormat="1" ht="15">
      <c r="A437" s="356" t="s">
        <v>1252</v>
      </c>
      <c r="B437" s="357">
        <v>6.8709299999999622</v>
      </c>
      <c r="C437" s="357">
        <v>0</v>
      </c>
      <c r="D437" s="357">
        <v>-6.8709299999999622</v>
      </c>
      <c r="E437" s="357">
        <v>0</v>
      </c>
      <c r="F437" s="357">
        <v>0</v>
      </c>
      <c r="G437" s="357">
        <v>0</v>
      </c>
      <c r="H437" s="357">
        <v>-6.8709299999999622</v>
      </c>
    </row>
    <row r="438" spans="1:8" customFormat="1" ht="15">
      <c r="A438" s="356" t="s">
        <v>394</v>
      </c>
      <c r="B438" s="357">
        <v>0</v>
      </c>
      <c r="C438" s="357">
        <v>0</v>
      </c>
      <c r="D438" s="357">
        <v>0</v>
      </c>
      <c r="E438" s="357">
        <v>0</v>
      </c>
      <c r="F438" s="357">
        <v>0</v>
      </c>
      <c r="G438" s="357">
        <v>0</v>
      </c>
      <c r="H438" s="357">
        <v>0</v>
      </c>
    </row>
    <row r="439" spans="1:8" customFormat="1" ht="15">
      <c r="A439" s="356" t="s">
        <v>1154</v>
      </c>
      <c r="B439" s="357">
        <v>0</v>
      </c>
      <c r="C439" s="357">
        <v>0</v>
      </c>
      <c r="D439" s="357">
        <v>0</v>
      </c>
      <c r="E439" s="357">
        <v>0</v>
      </c>
      <c r="F439" s="357">
        <v>0</v>
      </c>
      <c r="G439" s="357">
        <v>0</v>
      </c>
      <c r="H439" s="357">
        <v>0</v>
      </c>
    </row>
    <row r="440" spans="1:8" customFormat="1" ht="24.75">
      <c r="A440" s="356" t="s">
        <v>1597</v>
      </c>
      <c r="B440" s="357">
        <v>0</v>
      </c>
      <c r="C440" s="357">
        <v>0</v>
      </c>
      <c r="D440" s="357">
        <v>0</v>
      </c>
      <c r="E440" s="357">
        <v>0</v>
      </c>
      <c r="F440" s="357">
        <v>0</v>
      </c>
      <c r="G440" s="357">
        <v>0</v>
      </c>
      <c r="H440" s="357">
        <v>0</v>
      </c>
    </row>
    <row r="441" spans="1:8" customFormat="1" ht="15">
      <c r="A441" s="356" t="s">
        <v>1181</v>
      </c>
      <c r="B441" s="357">
        <v>49.521919999999895</v>
      </c>
      <c r="C441" s="357">
        <v>0</v>
      </c>
      <c r="D441" s="357">
        <v>-49.521919999999895</v>
      </c>
      <c r="E441" s="357">
        <v>0</v>
      </c>
      <c r="F441" s="357">
        <v>0</v>
      </c>
      <c r="G441" s="357">
        <v>0</v>
      </c>
      <c r="H441" s="357">
        <v>-49.521919999999895</v>
      </c>
    </row>
    <row r="442" spans="1:8" customFormat="1" ht="15">
      <c r="A442" s="356" t="s">
        <v>1158</v>
      </c>
      <c r="B442" s="357">
        <v>53.427250000000001</v>
      </c>
      <c r="C442" s="357">
        <v>0</v>
      </c>
      <c r="D442" s="357">
        <v>-53.427250000000001</v>
      </c>
      <c r="E442" s="357">
        <v>0</v>
      </c>
      <c r="F442" s="357">
        <v>0</v>
      </c>
      <c r="G442" s="357">
        <v>0</v>
      </c>
      <c r="H442" s="357">
        <v>-53.427250000000001</v>
      </c>
    </row>
    <row r="443" spans="1:8" customFormat="1" ht="15">
      <c r="A443" s="356" t="s">
        <v>1124</v>
      </c>
      <c r="B443" s="357">
        <v>40.086500000000001</v>
      </c>
      <c r="C443" s="357">
        <v>0</v>
      </c>
      <c r="D443" s="357">
        <v>-40.086500000000001</v>
      </c>
      <c r="E443" s="357">
        <v>0</v>
      </c>
      <c r="F443" s="357">
        <v>0</v>
      </c>
      <c r="G443" s="357">
        <v>0</v>
      </c>
      <c r="H443" s="357">
        <v>-40.086500000000001</v>
      </c>
    </row>
    <row r="444" spans="1:8" customFormat="1" ht="15">
      <c r="A444" s="356" t="s">
        <v>1168</v>
      </c>
      <c r="B444" s="357">
        <v>43.58775</v>
      </c>
      <c r="C444" s="357">
        <v>0</v>
      </c>
      <c r="D444" s="357">
        <v>-43.58775</v>
      </c>
      <c r="E444" s="357">
        <v>0</v>
      </c>
      <c r="F444" s="357">
        <v>0</v>
      </c>
      <c r="G444" s="357">
        <v>0</v>
      </c>
      <c r="H444" s="357">
        <v>-43.58775</v>
      </c>
    </row>
    <row r="445" spans="1:8" customFormat="1" ht="15">
      <c r="A445" s="356" t="s">
        <v>1301</v>
      </c>
      <c r="B445" s="357">
        <v>169.66703750000005</v>
      </c>
      <c r="C445" s="357">
        <v>0</v>
      </c>
      <c r="D445" s="357">
        <v>-169.66703750000005</v>
      </c>
      <c r="E445" s="357">
        <v>54.357175000000005</v>
      </c>
      <c r="F445" s="357">
        <v>0</v>
      </c>
      <c r="G445" s="357">
        <v>-54.357175000000005</v>
      </c>
      <c r="H445" s="357">
        <v>-224.02421250000006</v>
      </c>
    </row>
    <row r="446" spans="1:8" customFormat="1" ht="15">
      <c r="A446" s="356" t="s">
        <v>1180</v>
      </c>
      <c r="B446" s="357">
        <v>40.994250000000001</v>
      </c>
      <c r="C446" s="357">
        <v>0</v>
      </c>
      <c r="D446" s="357">
        <v>-40.994250000000001</v>
      </c>
      <c r="E446" s="357">
        <v>0</v>
      </c>
      <c r="F446" s="357">
        <v>0</v>
      </c>
      <c r="G446" s="357">
        <v>0</v>
      </c>
      <c r="H446" s="357">
        <v>-40.994250000000001</v>
      </c>
    </row>
    <row r="447" spans="1:8" customFormat="1" ht="15">
      <c r="A447" s="356" t="s">
        <v>1171</v>
      </c>
      <c r="B447" s="357">
        <v>31.313307499999869</v>
      </c>
      <c r="C447" s="357">
        <v>0</v>
      </c>
      <c r="D447" s="357">
        <v>-31.313307499999869</v>
      </c>
      <c r="E447" s="357">
        <v>0</v>
      </c>
      <c r="F447" s="357">
        <v>0</v>
      </c>
      <c r="G447" s="357">
        <v>0</v>
      </c>
      <c r="H447" s="357">
        <v>-31.313307499999869</v>
      </c>
    </row>
    <row r="448" spans="1:8" customFormat="1" ht="24.75">
      <c r="A448" s="356" t="s">
        <v>1342</v>
      </c>
      <c r="B448" s="357">
        <v>26.373044999999983</v>
      </c>
      <c r="C448" s="357">
        <v>0</v>
      </c>
      <c r="D448" s="357">
        <v>-26.373044999999983</v>
      </c>
      <c r="E448" s="357">
        <v>0</v>
      </c>
      <c r="F448" s="357">
        <v>0</v>
      </c>
      <c r="G448" s="357">
        <v>0</v>
      </c>
      <c r="H448" s="357">
        <v>-26.373044999999983</v>
      </c>
    </row>
    <row r="449" spans="1:8" customFormat="1" ht="24.75">
      <c r="A449" s="356" t="s">
        <v>1161</v>
      </c>
      <c r="B449" s="357">
        <v>28.491499999999998</v>
      </c>
      <c r="C449" s="357">
        <v>0</v>
      </c>
      <c r="D449" s="357">
        <v>-28.491499999999998</v>
      </c>
      <c r="E449" s="357">
        <v>0</v>
      </c>
      <c r="F449" s="357">
        <v>0</v>
      </c>
      <c r="G449" s="357">
        <v>0</v>
      </c>
      <c r="H449" s="357">
        <v>-28.491499999999998</v>
      </c>
    </row>
    <row r="450" spans="1:8" customFormat="1" ht="15">
      <c r="A450" s="356" t="s">
        <v>1343</v>
      </c>
      <c r="B450" s="357">
        <v>26.768894999999997</v>
      </c>
      <c r="C450" s="357">
        <v>0</v>
      </c>
      <c r="D450" s="357">
        <v>-26.768894999999997</v>
      </c>
      <c r="E450" s="357">
        <v>0</v>
      </c>
      <c r="F450" s="357">
        <v>0</v>
      </c>
      <c r="G450" s="357">
        <v>0</v>
      </c>
      <c r="H450" s="357">
        <v>-26.768894999999997</v>
      </c>
    </row>
    <row r="451" spans="1:8" customFormat="1" ht="24.75">
      <c r="A451" s="356" t="s">
        <v>1166</v>
      </c>
      <c r="B451" s="357">
        <v>13.052457499999999</v>
      </c>
      <c r="C451" s="357">
        <v>0</v>
      </c>
      <c r="D451" s="357">
        <v>-13.052457499999999</v>
      </c>
      <c r="E451" s="357">
        <v>0</v>
      </c>
      <c r="F451" s="357">
        <v>0</v>
      </c>
      <c r="G451" s="357">
        <v>0</v>
      </c>
      <c r="H451" s="357">
        <v>-13.052457499999999</v>
      </c>
    </row>
    <row r="452" spans="1:8" customFormat="1" ht="24.75">
      <c r="A452" s="356" t="s">
        <v>1598</v>
      </c>
      <c r="B452" s="357">
        <v>0</v>
      </c>
      <c r="C452" s="357">
        <v>0</v>
      </c>
      <c r="D452" s="357">
        <v>0</v>
      </c>
      <c r="E452" s="357">
        <v>0</v>
      </c>
      <c r="F452" s="357">
        <v>0</v>
      </c>
      <c r="G452" s="357">
        <v>0</v>
      </c>
      <c r="H452" s="357">
        <v>0</v>
      </c>
    </row>
    <row r="453" spans="1:8" customFormat="1" ht="15">
      <c r="A453" s="356" t="s">
        <v>1094</v>
      </c>
      <c r="B453" s="357">
        <v>12.727439999999985</v>
      </c>
      <c r="C453" s="357">
        <v>0</v>
      </c>
      <c r="D453" s="357">
        <v>-12.727439999999985</v>
      </c>
      <c r="E453" s="357">
        <v>0</v>
      </c>
      <c r="F453" s="357">
        <v>0</v>
      </c>
      <c r="G453" s="357">
        <v>0</v>
      </c>
      <c r="H453" s="357">
        <v>-12.727439999999985</v>
      </c>
    </row>
    <row r="454" spans="1:8" customFormat="1" ht="15">
      <c r="A454" s="356" t="s">
        <v>1112</v>
      </c>
      <c r="B454" s="357">
        <v>4.7045000000000003E-2</v>
      </c>
      <c r="C454" s="357">
        <v>0</v>
      </c>
      <c r="D454" s="357">
        <v>-4.7045000000000003E-2</v>
      </c>
      <c r="E454" s="357">
        <v>0</v>
      </c>
      <c r="F454" s="357">
        <v>0</v>
      </c>
      <c r="G454" s="357">
        <v>0</v>
      </c>
      <c r="H454" s="357">
        <v>-4.7045000000000003E-2</v>
      </c>
    </row>
    <row r="455" spans="1:8" customFormat="1" ht="15">
      <c r="A455" s="356" t="s">
        <v>1241</v>
      </c>
      <c r="B455" s="357">
        <v>7.6977500000000001</v>
      </c>
      <c r="C455" s="357">
        <v>0</v>
      </c>
      <c r="D455" s="357">
        <v>-7.6977500000000001</v>
      </c>
      <c r="E455" s="357">
        <v>0</v>
      </c>
      <c r="F455" s="357">
        <v>0</v>
      </c>
      <c r="G455" s="357">
        <v>0</v>
      </c>
      <c r="H455" s="357">
        <v>-7.6977500000000001</v>
      </c>
    </row>
    <row r="456" spans="1:8" customFormat="1" ht="24.75">
      <c r="A456" s="356" t="s">
        <v>1155</v>
      </c>
      <c r="B456" s="357">
        <v>8.9547500000000007</v>
      </c>
      <c r="C456" s="357">
        <v>0</v>
      </c>
      <c r="D456" s="357">
        <v>-8.9547500000000007</v>
      </c>
      <c r="E456" s="357">
        <v>0</v>
      </c>
      <c r="F456" s="357">
        <v>0</v>
      </c>
      <c r="G456" s="357">
        <v>0</v>
      </c>
      <c r="H456" s="357">
        <v>-8.9547500000000007</v>
      </c>
    </row>
    <row r="457" spans="1:8" customFormat="1" ht="15">
      <c r="A457" s="356" t="s">
        <v>1346</v>
      </c>
      <c r="B457" s="357">
        <v>1.5974250000000085</v>
      </c>
      <c r="C457" s="357">
        <v>0</v>
      </c>
      <c r="D457" s="357">
        <v>-1.5974250000000085</v>
      </c>
      <c r="E457" s="357">
        <v>0</v>
      </c>
      <c r="F457" s="357">
        <v>0</v>
      </c>
      <c r="G457" s="357">
        <v>0</v>
      </c>
      <c r="H457" s="357">
        <v>-1.5974250000000085</v>
      </c>
    </row>
    <row r="458" spans="1:8" customFormat="1" ht="15">
      <c r="A458" s="356" t="s">
        <v>1347</v>
      </c>
      <c r="B458" s="357">
        <v>0.89629999999999943</v>
      </c>
      <c r="C458" s="357">
        <v>0</v>
      </c>
      <c r="D458" s="357">
        <v>-0.89629999999999943</v>
      </c>
      <c r="E458" s="357">
        <v>0</v>
      </c>
      <c r="F458" s="357">
        <v>0</v>
      </c>
      <c r="G458" s="357">
        <v>0</v>
      </c>
      <c r="H458" s="357">
        <v>-0.89629999999999943</v>
      </c>
    </row>
    <row r="459" spans="1:8" customFormat="1" ht="24.75">
      <c r="A459" s="356" t="s">
        <v>1599</v>
      </c>
      <c r="B459" s="357">
        <v>0</v>
      </c>
      <c r="C459" s="357">
        <v>0</v>
      </c>
      <c r="D459" s="357">
        <v>0</v>
      </c>
      <c r="E459" s="357">
        <v>0</v>
      </c>
      <c r="F459" s="357">
        <v>0</v>
      </c>
      <c r="G459" s="357">
        <v>0</v>
      </c>
      <c r="H459" s="357">
        <v>0</v>
      </c>
    </row>
    <row r="460" spans="1:8" customFormat="1" ht="15">
      <c r="A460" s="356" t="s">
        <v>1348</v>
      </c>
      <c r="B460" s="357">
        <v>0.53802999999999801</v>
      </c>
      <c r="C460" s="357">
        <v>0</v>
      </c>
      <c r="D460" s="357">
        <v>-0.53802999999999801</v>
      </c>
      <c r="E460" s="357">
        <v>0</v>
      </c>
      <c r="F460" s="357">
        <v>0</v>
      </c>
      <c r="G460" s="357">
        <v>0</v>
      </c>
      <c r="H460" s="357">
        <v>-0.53802999999999801</v>
      </c>
    </row>
    <row r="461" spans="1:8" customFormat="1" ht="24.75">
      <c r="A461" s="356" t="s">
        <v>1354</v>
      </c>
      <c r="B461" s="357">
        <v>0</v>
      </c>
      <c r="C461" s="357">
        <v>0</v>
      </c>
      <c r="D461" s="357">
        <v>0</v>
      </c>
      <c r="E461" s="357">
        <v>20.639272500000001</v>
      </c>
      <c r="F461" s="357">
        <v>0</v>
      </c>
      <c r="G461" s="357">
        <v>-20.639272500000001</v>
      </c>
      <c r="H461" s="357">
        <v>-20.639272500000001</v>
      </c>
    </row>
    <row r="462" spans="1:8" customFormat="1" ht="15">
      <c r="A462" s="356" t="s">
        <v>1351</v>
      </c>
      <c r="B462" s="357">
        <v>9.0893875000000008</v>
      </c>
      <c r="C462" s="357">
        <v>0</v>
      </c>
      <c r="D462" s="357">
        <v>-9.0893875000000008</v>
      </c>
      <c r="E462" s="357">
        <v>1.9657499999999999</v>
      </c>
      <c r="F462" s="357">
        <v>0</v>
      </c>
      <c r="G462" s="357">
        <v>-1.9657499999999999</v>
      </c>
      <c r="H462" s="357">
        <v>-11.055137500000001</v>
      </c>
    </row>
    <row r="463" spans="1:8" customFormat="1" ht="24.75">
      <c r="A463" s="356" t="s">
        <v>1352</v>
      </c>
      <c r="B463" s="357">
        <v>0</v>
      </c>
      <c r="C463" s="357">
        <v>0</v>
      </c>
      <c r="D463" s="357">
        <v>0</v>
      </c>
      <c r="E463" s="357">
        <v>121.68702500000001</v>
      </c>
      <c r="F463" s="357">
        <v>0</v>
      </c>
      <c r="G463" s="357">
        <v>-121.68702500000001</v>
      </c>
      <c r="H463" s="357">
        <v>-121.68702500000001</v>
      </c>
    </row>
    <row r="464" spans="1:8" customFormat="1" ht="24.75">
      <c r="A464" s="356" t="s">
        <v>1362</v>
      </c>
      <c r="B464" s="357">
        <v>0</v>
      </c>
      <c r="C464" s="357">
        <v>0</v>
      </c>
      <c r="D464" s="357">
        <v>0</v>
      </c>
      <c r="E464" s="357">
        <v>38.068507499999996</v>
      </c>
      <c r="F464" s="357">
        <v>0</v>
      </c>
      <c r="G464" s="357">
        <v>-38.068507499999996</v>
      </c>
      <c r="H464" s="357">
        <v>-38.068507499999996</v>
      </c>
    </row>
    <row r="465" spans="1:8" customFormat="1" ht="24.75">
      <c r="A465" s="356" t="s">
        <v>1353</v>
      </c>
      <c r="B465" s="357">
        <v>0</v>
      </c>
      <c r="C465" s="357">
        <v>0</v>
      </c>
      <c r="D465" s="357">
        <v>0</v>
      </c>
      <c r="E465" s="357">
        <v>67.764122499999999</v>
      </c>
      <c r="F465" s="357">
        <v>0</v>
      </c>
      <c r="G465" s="357">
        <v>-67.764122499999999</v>
      </c>
      <c r="H465" s="357">
        <v>-67.764122499999999</v>
      </c>
    </row>
    <row r="466" spans="1:8" customFormat="1" ht="24.75">
      <c r="A466" s="356" t="s">
        <v>1369</v>
      </c>
      <c r="B466" s="357">
        <v>17.304295</v>
      </c>
      <c r="C466" s="357">
        <v>0</v>
      </c>
      <c r="D466" s="357">
        <v>-17.304295</v>
      </c>
      <c r="E466" s="357">
        <v>0.83638250000000003</v>
      </c>
      <c r="F466" s="357">
        <v>0</v>
      </c>
      <c r="G466" s="357">
        <v>-0.83638250000000003</v>
      </c>
      <c r="H466" s="357">
        <v>-18.140677499999999</v>
      </c>
    </row>
    <row r="467" spans="1:8" customFormat="1" ht="24.75">
      <c r="A467" s="356" t="s">
        <v>1367</v>
      </c>
      <c r="B467" s="357">
        <v>1.4550000000000001</v>
      </c>
      <c r="C467" s="357">
        <v>0</v>
      </c>
      <c r="D467" s="357">
        <v>-1.4550000000000001</v>
      </c>
      <c r="E467" s="357">
        <v>1.557315</v>
      </c>
      <c r="F467" s="357">
        <v>0</v>
      </c>
      <c r="G467" s="357">
        <v>-1.557315</v>
      </c>
      <c r="H467" s="357">
        <v>-3.0123150000000001</v>
      </c>
    </row>
    <row r="468" spans="1:8" customFormat="1" ht="24.75">
      <c r="A468" s="356" t="s">
        <v>1334</v>
      </c>
      <c r="B468" s="357">
        <v>0</v>
      </c>
      <c r="C468" s="357">
        <v>0</v>
      </c>
      <c r="D468" s="357">
        <v>0</v>
      </c>
      <c r="E468" s="357">
        <v>0</v>
      </c>
      <c r="F468" s="357">
        <v>0</v>
      </c>
      <c r="G468" s="357">
        <v>0</v>
      </c>
      <c r="H468" s="357">
        <v>0</v>
      </c>
    </row>
    <row r="469" spans="1:8" customFormat="1" ht="24.75">
      <c r="A469" s="356" t="s">
        <v>1368</v>
      </c>
      <c r="B469" s="357">
        <v>10.297472499999966</v>
      </c>
      <c r="C469" s="357">
        <v>0</v>
      </c>
      <c r="D469" s="357">
        <v>-10.297472499999966</v>
      </c>
      <c r="E469" s="357">
        <v>2.3741750000000001</v>
      </c>
      <c r="F469" s="357">
        <v>0</v>
      </c>
      <c r="G469" s="357">
        <v>-2.3741750000000001</v>
      </c>
      <c r="H469" s="357">
        <v>-12.671647499999967</v>
      </c>
    </row>
    <row r="470" spans="1:8" customFormat="1" ht="24.75">
      <c r="A470" s="356" t="s">
        <v>1364</v>
      </c>
      <c r="B470" s="357">
        <v>0</v>
      </c>
      <c r="C470" s="357">
        <v>0</v>
      </c>
      <c r="D470" s="357">
        <v>0</v>
      </c>
      <c r="E470" s="357">
        <v>0</v>
      </c>
      <c r="F470" s="357">
        <v>0</v>
      </c>
      <c r="G470" s="357">
        <v>0</v>
      </c>
      <c r="H470" s="357">
        <v>0</v>
      </c>
    </row>
    <row r="471" spans="1:8" customFormat="1" ht="24.75">
      <c r="A471" s="356" t="s">
        <v>1365</v>
      </c>
      <c r="B471" s="357">
        <v>7.5499999999999998E-2</v>
      </c>
      <c r="C471" s="357">
        <v>0</v>
      </c>
      <c r="D471" s="357">
        <v>-7.5499999999999998E-2</v>
      </c>
      <c r="E471" s="357">
        <v>16.349537499999997</v>
      </c>
      <c r="F471" s="357">
        <v>0</v>
      </c>
      <c r="G471" s="357">
        <v>-16.349537499999997</v>
      </c>
      <c r="H471" s="357">
        <v>-16.425037499999998</v>
      </c>
    </row>
    <row r="472" spans="1:8" customFormat="1" ht="24.75">
      <c r="A472" s="356" t="s">
        <v>1366</v>
      </c>
      <c r="B472" s="357">
        <v>0</v>
      </c>
      <c r="C472" s="357">
        <v>0</v>
      </c>
      <c r="D472" s="357">
        <v>0</v>
      </c>
      <c r="E472" s="357">
        <v>8.0653000000000006</v>
      </c>
      <c r="F472" s="357">
        <v>0</v>
      </c>
      <c r="G472" s="357">
        <v>-8.0653000000000006</v>
      </c>
      <c r="H472" s="357">
        <v>-8.0653000000000006</v>
      </c>
    </row>
    <row r="473" spans="1:8" customFormat="1" ht="24.75">
      <c r="A473" s="356" t="s">
        <v>1371</v>
      </c>
      <c r="B473" s="357">
        <v>0.83801999999999999</v>
      </c>
      <c r="C473" s="357">
        <v>0</v>
      </c>
      <c r="D473" s="357">
        <v>-0.83801999999999999</v>
      </c>
      <c r="E473" s="357">
        <v>3.7295475000000002</v>
      </c>
      <c r="F473" s="357">
        <v>0</v>
      </c>
      <c r="G473" s="357">
        <v>-3.7295475000000002</v>
      </c>
      <c r="H473" s="357">
        <v>-4.5675675</v>
      </c>
    </row>
    <row r="474" spans="1:8" customFormat="1" ht="24.75">
      <c r="A474" s="356" t="s">
        <v>1372</v>
      </c>
      <c r="B474" s="357">
        <v>0</v>
      </c>
      <c r="C474" s="357">
        <v>0</v>
      </c>
      <c r="D474" s="357">
        <v>0</v>
      </c>
      <c r="E474" s="357">
        <v>0</v>
      </c>
      <c r="F474" s="357">
        <v>0</v>
      </c>
      <c r="G474" s="357">
        <v>0</v>
      </c>
      <c r="H474" s="357">
        <v>0</v>
      </c>
    </row>
    <row r="475" spans="1:8" customFormat="1" ht="24.75">
      <c r="A475" s="356" t="s">
        <v>1355</v>
      </c>
      <c r="B475" s="357">
        <v>19.126139999999992</v>
      </c>
      <c r="C475" s="357">
        <v>0</v>
      </c>
      <c r="D475" s="357">
        <v>-19.126139999999992</v>
      </c>
      <c r="E475" s="357">
        <v>2.2487474999999999</v>
      </c>
      <c r="F475" s="357">
        <v>0</v>
      </c>
      <c r="G475" s="357">
        <v>-2.2487474999999999</v>
      </c>
      <c r="H475" s="357">
        <v>-21.374887499999993</v>
      </c>
    </row>
    <row r="476" spans="1:8" customFormat="1" ht="15">
      <c r="A476" s="356" t="s">
        <v>1200</v>
      </c>
      <c r="B476" s="357">
        <v>0</v>
      </c>
      <c r="C476" s="357">
        <v>0</v>
      </c>
      <c r="D476" s="357">
        <v>0</v>
      </c>
      <c r="E476" s="357">
        <v>0</v>
      </c>
      <c r="F476" s="357">
        <v>0</v>
      </c>
      <c r="G476" s="357">
        <v>0</v>
      </c>
      <c r="H476" s="357">
        <v>0</v>
      </c>
    </row>
    <row r="477" spans="1:8" customFormat="1" ht="15">
      <c r="A477" s="356" t="s">
        <v>1373</v>
      </c>
      <c r="B477" s="357">
        <v>0</v>
      </c>
      <c r="C477" s="357">
        <v>0</v>
      </c>
      <c r="D477" s="357">
        <v>0</v>
      </c>
      <c r="E477" s="357">
        <v>0</v>
      </c>
      <c r="F477" s="357">
        <v>0</v>
      </c>
      <c r="G477" s="357">
        <v>0</v>
      </c>
      <c r="H477" s="357">
        <v>0</v>
      </c>
    </row>
    <row r="478" spans="1:8" customFormat="1" ht="15">
      <c r="A478" s="356" t="s">
        <v>1297</v>
      </c>
      <c r="B478" s="357">
        <v>0</v>
      </c>
      <c r="C478" s="357">
        <v>0</v>
      </c>
      <c r="D478" s="357">
        <v>0</v>
      </c>
      <c r="E478" s="357">
        <v>0</v>
      </c>
      <c r="F478" s="357">
        <v>0</v>
      </c>
      <c r="G478" s="357">
        <v>0</v>
      </c>
      <c r="H478" s="357">
        <v>0</v>
      </c>
    </row>
    <row r="479" spans="1:8" customFormat="1" ht="15">
      <c r="A479" s="356" t="s">
        <v>1381</v>
      </c>
      <c r="B479" s="357">
        <v>0</v>
      </c>
      <c r="C479" s="357">
        <v>0</v>
      </c>
      <c r="D479" s="357">
        <v>0</v>
      </c>
      <c r="E479" s="357">
        <v>0</v>
      </c>
      <c r="F479" s="357">
        <v>0</v>
      </c>
      <c r="G479" s="357">
        <v>0</v>
      </c>
      <c r="H479" s="357">
        <v>0</v>
      </c>
    </row>
    <row r="480" spans="1:8" customFormat="1" ht="15">
      <c r="A480" s="356" t="s">
        <v>1300</v>
      </c>
      <c r="B480" s="357">
        <v>0</v>
      </c>
      <c r="C480" s="357">
        <v>0</v>
      </c>
      <c r="D480" s="357">
        <v>0</v>
      </c>
      <c r="E480" s="357">
        <v>0</v>
      </c>
      <c r="F480" s="357">
        <v>0</v>
      </c>
      <c r="G480" s="357">
        <v>0</v>
      </c>
      <c r="H480" s="357">
        <v>0</v>
      </c>
    </row>
    <row r="481" spans="1:8" customFormat="1" ht="36.75">
      <c r="A481" s="356" t="s">
        <v>1383</v>
      </c>
      <c r="B481" s="357">
        <v>0</v>
      </c>
      <c r="C481" s="357">
        <v>0</v>
      </c>
      <c r="D481" s="357">
        <v>0</v>
      </c>
      <c r="E481" s="357">
        <v>2.8782125000000001</v>
      </c>
      <c r="F481" s="357">
        <v>0</v>
      </c>
      <c r="G481" s="357">
        <v>-2.8782125000000001</v>
      </c>
      <c r="H481" s="357">
        <v>-2.8782125000000001</v>
      </c>
    </row>
    <row r="482" spans="1:8" customFormat="1" ht="24.75">
      <c r="A482" s="356" t="s">
        <v>1384</v>
      </c>
      <c r="B482" s="357">
        <v>0</v>
      </c>
      <c r="C482" s="357">
        <v>0</v>
      </c>
      <c r="D482" s="357">
        <v>0</v>
      </c>
      <c r="E482" s="357">
        <v>41.574575000000003</v>
      </c>
      <c r="F482" s="357">
        <v>0</v>
      </c>
      <c r="G482" s="357">
        <v>-41.574575000000003</v>
      </c>
      <c r="H482" s="357">
        <v>-41.574575000000003</v>
      </c>
    </row>
    <row r="483" spans="1:8" customFormat="1" ht="24.75">
      <c r="A483" s="356" t="s">
        <v>1385</v>
      </c>
      <c r="B483" s="357">
        <v>0</v>
      </c>
      <c r="C483" s="357">
        <v>0</v>
      </c>
      <c r="D483" s="357">
        <v>0</v>
      </c>
      <c r="E483" s="357">
        <v>72.020957500000009</v>
      </c>
      <c r="F483" s="357">
        <v>0</v>
      </c>
      <c r="G483" s="357">
        <v>-72.020957500000009</v>
      </c>
      <c r="H483" s="357">
        <v>-72.020957500000009</v>
      </c>
    </row>
    <row r="484" spans="1:8" customFormat="1" ht="24.75">
      <c r="A484" s="356" t="s">
        <v>1388</v>
      </c>
      <c r="B484" s="357">
        <v>0</v>
      </c>
      <c r="C484" s="357">
        <v>0</v>
      </c>
      <c r="D484" s="357">
        <v>0</v>
      </c>
      <c r="E484" s="357">
        <v>1.7434800000000001</v>
      </c>
      <c r="F484" s="357">
        <v>6.9750000000000003E-3</v>
      </c>
      <c r="G484" s="357">
        <v>-1.736505</v>
      </c>
      <c r="H484" s="357">
        <v>-1.736505</v>
      </c>
    </row>
    <row r="485" spans="1:8" customFormat="1" ht="24.75">
      <c r="A485" s="356" t="s">
        <v>1389</v>
      </c>
      <c r="B485" s="357">
        <v>0</v>
      </c>
      <c r="C485" s="357">
        <v>0</v>
      </c>
      <c r="D485" s="357">
        <v>0</v>
      </c>
      <c r="E485" s="357">
        <v>0</v>
      </c>
      <c r="F485" s="357">
        <v>0</v>
      </c>
      <c r="G485" s="357">
        <v>0</v>
      </c>
      <c r="H485" s="357">
        <v>0</v>
      </c>
    </row>
    <row r="486" spans="1:8" customFormat="1" ht="24.75">
      <c r="A486" s="356" t="s">
        <v>1606</v>
      </c>
      <c r="B486" s="357">
        <v>4.5749999999999999E-2</v>
      </c>
      <c r="C486" s="357">
        <v>0</v>
      </c>
      <c r="D486" s="357">
        <v>-4.5749999999999999E-2</v>
      </c>
      <c r="E486" s="357">
        <v>9.6106525000000005</v>
      </c>
      <c r="F486" s="357">
        <v>0</v>
      </c>
      <c r="G486" s="357">
        <v>-9.6106525000000005</v>
      </c>
      <c r="H486" s="357">
        <v>-9.6564025000000004</v>
      </c>
    </row>
    <row r="487" spans="1:8" customFormat="1" ht="24.75">
      <c r="A487" s="356" t="s">
        <v>1607</v>
      </c>
      <c r="B487" s="357">
        <v>3.9418350000000002</v>
      </c>
      <c r="C487" s="357">
        <v>0</v>
      </c>
      <c r="D487" s="357">
        <v>-3.9418350000000002</v>
      </c>
      <c r="E487" s="357">
        <v>5.8829025000000001</v>
      </c>
      <c r="F487" s="357">
        <v>0.42612</v>
      </c>
      <c r="G487" s="357">
        <v>-5.4567825000000001</v>
      </c>
      <c r="H487" s="357">
        <v>-9.3986175000000003</v>
      </c>
    </row>
    <row r="488" spans="1:8" customFormat="1" ht="24.75">
      <c r="A488" s="356" t="s">
        <v>1608</v>
      </c>
      <c r="B488" s="357">
        <v>0</v>
      </c>
      <c r="C488" s="357">
        <v>0</v>
      </c>
      <c r="D488" s="357">
        <v>0</v>
      </c>
      <c r="E488" s="357">
        <v>0</v>
      </c>
      <c r="F488" s="357">
        <v>0</v>
      </c>
      <c r="G488" s="357">
        <v>0</v>
      </c>
      <c r="H488" s="357">
        <v>0</v>
      </c>
    </row>
    <row r="489" spans="1:8" customFormat="1" ht="15">
      <c r="A489" s="356" t="s">
        <v>1409</v>
      </c>
      <c r="B489" s="357">
        <v>24.151959999999999</v>
      </c>
      <c r="C489" s="357">
        <v>0</v>
      </c>
      <c r="D489" s="357">
        <v>-24.151959999999999</v>
      </c>
      <c r="E489" s="357">
        <v>3.1685275000000002</v>
      </c>
      <c r="F489" s="357">
        <v>0</v>
      </c>
      <c r="G489" s="357">
        <v>-3.1685275000000002</v>
      </c>
      <c r="H489" s="357">
        <v>-27.320487499999999</v>
      </c>
    </row>
    <row r="490" spans="1:8" customFormat="1" ht="24.75">
      <c r="A490" s="356" t="s">
        <v>1609</v>
      </c>
      <c r="B490" s="357">
        <v>0</v>
      </c>
      <c r="C490" s="357">
        <v>0</v>
      </c>
      <c r="D490" s="357">
        <v>0</v>
      </c>
      <c r="E490" s="357">
        <v>3.5829475</v>
      </c>
      <c r="F490" s="357">
        <v>0</v>
      </c>
      <c r="G490" s="357">
        <v>-3.5829475</v>
      </c>
      <c r="H490" s="357">
        <v>-3.5829475</v>
      </c>
    </row>
    <row r="491" spans="1:8" customFormat="1" ht="24.75">
      <c r="A491" s="356" t="s">
        <v>1407</v>
      </c>
      <c r="B491" s="357">
        <v>0</v>
      </c>
      <c r="C491" s="357">
        <v>0</v>
      </c>
      <c r="D491" s="357">
        <v>0</v>
      </c>
      <c r="E491" s="357">
        <v>0</v>
      </c>
      <c r="F491" s="357">
        <v>0</v>
      </c>
      <c r="G491" s="357">
        <v>0</v>
      </c>
      <c r="H491" s="357">
        <v>0</v>
      </c>
    </row>
    <row r="492" spans="1:8" customFormat="1" ht="24.75">
      <c r="A492" s="356" t="s">
        <v>1610</v>
      </c>
      <c r="B492" s="357">
        <v>0</v>
      </c>
      <c r="C492" s="357">
        <v>0</v>
      </c>
      <c r="D492" s="357">
        <v>0</v>
      </c>
      <c r="E492" s="357">
        <v>0</v>
      </c>
      <c r="F492" s="357">
        <v>0</v>
      </c>
      <c r="G492" s="357">
        <v>0</v>
      </c>
      <c r="H492" s="357">
        <v>0</v>
      </c>
    </row>
    <row r="493" spans="1:8" customFormat="1" ht="24.75">
      <c r="A493" s="356" t="s">
        <v>1611</v>
      </c>
      <c r="B493" s="357">
        <v>0</v>
      </c>
      <c r="C493" s="357">
        <v>0</v>
      </c>
      <c r="D493" s="357">
        <v>0</v>
      </c>
      <c r="E493" s="357">
        <v>0</v>
      </c>
      <c r="F493" s="357">
        <v>0</v>
      </c>
      <c r="G493" s="357">
        <v>0</v>
      </c>
      <c r="H493" s="357">
        <v>0</v>
      </c>
    </row>
    <row r="494" spans="1:8" customFormat="1" ht="15">
      <c r="A494" s="356" t="s">
        <v>1612</v>
      </c>
      <c r="B494" s="357">
        <v>0</v>
      </c>
      <c r="C494" s="357">
        <v>0</v>
      </c>
      <c r="D494" s="357">
        <v>0</v>
      </c>
      <c r="E494" s="357">
        <v>0</v>
      </c>
      <c r="F494" s="357">
        <v>0</v>
      </c>
      <c r="G494" s="357">
        <v>0</v>
      </c>
      <c r="H494" s="357">
        <v>0</v>
      </c>
    </row>
    <row r="495" spans="1:8" customFormat="1" ht="15">
      <c r="A495" s="356" t="s">
        <v>1605</v>
      </c>
      <c r="B495" s="357">
        <v>0.73211999999999955</v>
      </c>
      <c r="C495" s="357">
        <v>0</v>
      </c>
      <c r="D495" s="357">
        <v>-0.73211999999999955</v>
      </c>
      <c r="E495" s="357">
        <v>0</v>
      </c>
      <c r="F495" s="357">
        <v>0</v>
      </c>
      <c r="G495" s="357">
        <v>0</v>
      </c>
      <c r="H495" s="357">
        <v>-0.73211999999999955</v>
      </c>
    </row>
    <row r="496" spans="1:8" customFormat="1" ht="15">
      <c r="A496" s="356" t="s">
        <v>1616</v>
      </c>
      <c r="B496" s="357">
        <v>0</v>
      </c>
      <c r="C496" s="357">
        <v>0</v>
      </c>
      <c r="D496" s="357">
        <v>0</v>
      </c>
      <c r="E496" s="357">
        <v>0</v>
      </c>
      <c r="F496" s="357">
        <v>0</v>
      </c>
      <c r="G496" s="357">
        <v>0</v>
      </c>
      <c r="H496" s="357">
        <v>0</v>
      </c>
    </row>
    <row r="497" spans="1:8" customFormat="1" ht="15">
      <c r="A497" s="356" t="s">
        <v>1626</v>
      </c>
      <c r="B497" s="357">
        <v>0</v>
      </c>
      <c r="C497" s="357">
        <v>0</v>
      </c>
      <c r="D497" s="357">
        <v>0</v>
      </c>
      <c r="E497" s="357">
        <v>0</v>
      </c>
      <c r="F497" s="357">
        <v>0</v>
      </c>
      <c r="G497" s="357">
        <v>0</v>
      </c>
      <c r="H497" s="357">
        <v>0</v>
      </c>
    </row>
    <row r="498" spans="1:8" customFormat="1" ht="15">
      <c r="A498" s="356" t="s">
        <v>1627</v>
      </c>
      <c r="B498" s="357">
        <v>0</v>
      </c>
      <c r="C498" s="357">
        <v>12.46512000000001</v>
      </c>
      <c r="D498" s="357">
        <v>12.46512000000001</v>
      </c>
      <c r="E498" s="357">
        <v>0</v>
      </c>
      <c r="F498" s="357">
        <v>0</v>
      </c>
      <c r="G498" s="357">
        <v>0</v>
      </c>
      <c r="H498" s="357">
        <v>12.46512000000001</v>
      </c>
    </row>
    <row r="499" spans="1:8" customFormat="1" ht="24.75">
      <c r="A499" s="356" t="s">
        <v>1617</v>
      </c>
      <c r="B499" s="357">
        <v>0</v>
      </c>
      <c r="C499" s="357">
        <v>0</v>
      </c>
      <c r="D499" s="357">
        <v>0</v>
      </c>
      <c r="E499" s="357">
        <v>0</v>
      </c>
      <c r="F499" s="357">
        <v>0</v>
      </c>
      <c r="G499" s="357">
        <v>0</v>
      </c>
      <c r="H499" s="357">
        <v>0</v>
      </c>
    </row>
    <row r="500" spans="1:8" customFormat="1" ht="15">
      <c r="A500" s="356" t="s">
        <v>1619</v>
      </c>
      <c r="B500" s="357">
        <v>0</v>
      </c>
      <c r="C500" s="357">
        <v>0</v>
      </c>
      <c r="D500" s="357">
        <v>0</v>
      </c>
      <c r="E500" s="357">
        <v>0</v>
      </c>
      <c r="F500" s="357">
        <v>0</v>
      </c>
      <c r="G500" s="357">
        <v>0</v>
      </c>
      <c r="H500" s="357">
        <v>0</v>
      </c>
    </row>
    <row r="501" spans="1:8" customFormat="1" ht="15">
      <c r="A501" s="356" t="s">
        <v>1620</v>
      </c>
      <c r="B501" s="357">
        <v>0.67009500000000033</v>
      </c>
      <c r="C501" s="357">
        <v>0</v>
      </c>
      <c r="D501" s="357">
        <v>-0.67009500000000033</v>
      </c>
      <c r="E501" s="357">
        <v>0</v>
      </c>
      <c r="F501" s="357">
        <v>0</v>
      </c>
      <c r="G501" s="357">
        <v>0</v>
      </c>
      <c r="H501" s="357">
        <v>-0.67009500000000033</v>
      </c>
    </row>
    <row r="502" spans="1:8" customFormat="1" ht="24.75">
      <c r="A502" s="356" t="s">
        <v>1621</v>
      </c>
      <c r="B502" s="357">
        <v>0.71399999999999997</v>
      </c>
      <c r="C502" s="357">
        <v>0</v>
      </c>
      <c r="D502" s="357">
        <v>-0.71399999999999997</v>
      </c>
      <c r="E502" s="357">
        <v>9.8115474999999996</v>
      </c>
      <c r="F502" s="357">
        <v>0</v>
      </c>
      <c r="G502" s="357">
        <v>-9.8115474999999996</v>
      </c>
      <c r="H502" s="357">
        <v>-10.5255475</v>
      </c>
    </row>
    <row r="503" spans="1:8" customFormat="1" ht="15">
      <c r="A503" s="356" t="s">
        <v>1622</v>
      </c>
      <c r="B503" s="357">
        <v>42.93985250000005</v>
      </c>
      <c r="C503" s="357">
        <v>0</v>
      </c>
      <c r="D503" s="357">
        <v>-42.93985250000005</v>
      </c>
      <c r="E503" s="357">
        <v>0</v>
      </c>
      <c r="F503" s="357">
        <v>0</v>
      </c>
      <c r="G503" s="357">
        <v>0</v>
      </c>
      <c r="H503" s="357">
        <v>-42.93985250000005</v>
      </c>
    </row>
    <row r="504" spans="1:8" customFormat="1" ht="15">
      <c r="A504" s="356" t="s">
        <v>1053</v>
      </c>
      <c r="B504" s="357">
        <v>12.46512000000001</v>
      </c>
      <c r="C504" s="357">
        <v>0</v>
      </c>
      <c r="D504" s="357">
        <v>-12.46512000000001</v>
      </c>
      <c r="E504" s="357">
        <v>0</v>
      </c>
      <c r="F504" s="357">
        <v>0</v>
      </c>
      <c r="G504" s="357">
        <v>0</v>
      </c>
      <c r="H504" s="357">
        <v>-12.46512000000001</v>
      </c>
    </row>
    <row r="505" spans="1:8" customFormat="1" ht="24.75">
      <c r="A505" s="356" t="s">
        <v>1623</v>
      </c>
      <c r="B505" s="357">
        <v>1.2949999999999999</v>
      </c>
      <c r="C505" s="357">
        <v>0</v>
      </c>
      <c r="D505" s="357">
        <v>-1.2949999999999999</v>
      </c>
      <c r="E505" s="357">
        <v>8.8742675000000002</v>
      </c>
      <c r="F505" s="357">
        <v>0</v>
      </c>
      <c r="G505" s="357">
        <v>-8.8742675000000002</v>
      </c>
      <c r="H505" s="357">
        <v>-10.1692675</v>
      </c>
    </row>
    <row r="506" spans="1:8" customFormat="1" ht="15">
      <c r="A506" s="356" t="s">
        <v>1624</v>
      </c>
      <c r="B506" s="357">
        <v>0</v>
      </c>
      <c r="C506" s="357">
        <v>0</v>
      </c>
      <c r="D506" s="357">
        <v>0</v>
      </c>
      <c r="E506" s="357">
        <v>0</v>
      </c>
      <c r="F506" s="357">
        <v>0</v>
      </c>
      <c r="G506" s="357">
        <v>0</v>
      </c>
      <c r="H506" s="357">
        <v>0</v>
      </c>
    </row>
    <row r="507" spans="1:8" customFormat="1" ht="24.75">
      <c r="A507" s="356" t="s">
        <v>1625</v>
      </c>
      <c r="B507" s="357">
        <v>0.13125000000000001</v>
      </c>
      <c r="C507" s="357">
        <v>0</v>
      </c>
      <c r="D507" s="357">
        <v>-0.13125000000000001</v>
      </c>
      <c r="E507" s="357">
        <v>17.501437500000002</v>
      </c>
      <c r="F507" s="357">
        <v>0</v>
      </c>
      <c r="G507" s="357">
        <v>-17.501437500000002</v>
      </c>
      <c r="H507" s="357">
        <v>-17.632687500000003</v>
      </c>
    </row>
    <row r="508" spans="1:8" customFormat="1" ht="24.75">
      <c r="A508" s="356" t="s">
        <v>1628</v>
      </c>
      <c r="B508" s="357">
        <v>0</v>
      </c>
      <c r="C508" s="357">
        <v>4.7574525000000003</v>
      </c>
      <c r="D508" s="357">
        <v>4.7574525000000003</v>
      </c>
      <c r="E508" s="357">
        <v>0</v>
      </c>
      <c r="F508" s="357">
        <v>5.4859124999999995</v>
      </c>
      <c r="G508" s="357">
        <v>5.4859124999999995</v>
      </c>
      <c r="H508" s="357">
        <v>10.243365000000001</v>
      </c>
    </row>
    <row r="509" spans="1:8" customFormat="1" ht="24.75">
      <c r="A509" s="356" t="s">
        <v>1629</v>
      </c>
      <c r="B509" s="357">
        <v>0</v>
      </c>
      <c r="C509" s="357">
        <v>0</v>
      </c>
      <c r="D509" s="357">
        <v>0</v>
      </c>
      <c r="E509" s="357">
        <v>15.435717500000001</v>
      </c>
      <c r="F509" s="357">
        <v>0</v>
      </c>
      <c r="G509" s="357">
        <v>-15.435717500000001</v>
      </c>
      <c r="H509" s="357">
        <v>-15.435717500000001</v>
      </c>
    </row>
    <row r="510" spans="1:8" customFormat="1" ht="24.75">
      <c r="A510" s="356" t="s">
        <v>1630</v>
      </c>
      <c r="B510" s="357">
        <v>0</v>
      </c>
      <c r="C510" s="357">
        <v>0</v>
      </c>
      <c r="D510" s="357">
        <v>0</v>
      </c>
      <c r="E510" s="357">
        <v>17.55733</v>
      </c>
      <c r="F510" s="357">
        <v>0</v>
      </c>
      <c r="G510" s="357">
        <v>-17.55733</v>
      </c>
      <c r="H510" s="357">
        <v>-17.55733</v>
      </c>
    </row>
    <row r="511" spans="1:8" customFormat="1" ht="15">
      <c r="A511" s="356" t="s">
        <v>974</v>
      </c>
      <c r="B511" s="357">
        <v>0</v>
      </c>
      <c r="C511" s="357">
        <v>0</v>
      </c>
      <c r="D511" s="357">
        <v>0</v>
      </c>
      <c r="E511" s="357">
        <v>19.9537075</v>
      </c>
      <c r="F511" s="357">
        <v>0</v>
      </c>
      <c r="G511" s="357">
        <v>-19.9537075</v>
      </c>
      <c r="H511" s="357">
        <v>-19.9537075</v>
      </c>
    </row>
    <row r="512" spans="1:8" customFormat="1" ht="24.75">
      <c r="A512" s="356" t="s">
        <v>1633</v>
      </c>
      <c r="B512" s="357">
        <v>0</v>
      </c>
      <c r="C512" s="357">
        <v>0</v>
      </c>
      <c r="D512" s="357">
        <v>0</v>
      </c>
      <c r="E512" s="357">
        <v>0</v>
      </c>
      <c r="F512" s="357">
        <v>0</v>
      </c>
      <c r="G512" s="357">
        <v>0</v>
      </c>
      <c r="H512" s="357">
        <v>0</v>
      </c>
    </row>
    <row r="513" spans="1:8" customFormat="1" ht="24.75">
      <c r="A513" s="356" t="s">
        <v>1632</v>
      </c>
      <c r="B513" s="357">
        <v>25.155512500000004</v>
      </c>
      <c r="C513" s="357">
        <v>0</v>
      </c>
      <c r="D513" s="357">
        <v>-25.155512500000004</v>
      </c>
      <c r="E513" s="357">
        <v>2.6068750000000001</v>
      </c>
      <c r="F513" s="357">
        <v>0</v>
      </c>
      <c r="G513" s="357">
        <v>-2.6068750000000001</v>
      </c>
      <c r="H513" s="357">
        <v>-27.762387500000003</v>
      </c>
    </row>
    <row r="514" spans="1:8" customFormat="1" ht="24.75">
      <c r="A514" s="356" t="s">
        <v>1634</v>
      </c>
      <c r="B514" s="357">
        <v>0</v>
      </c>
      <c r="C514" s="357">
        <v>0</v>
      </c>
      <c r="D514" s="357">
        <v>0</v>
      </c>
      <c r="E514" s="357">
        <v>27.950030000000002</v>
      </c>
      <c r="F514" s="357">
        <v>0</v>
      </c>
      <c r="G514" s="357">
        <v>-27.950030000000002</v>
      </c>
      <c r="H514" s="357">
        <v>-27.950030000000002</v>
      </c>
    </row>
    <row r="515" spans="1:8" customFormat="1" ht="15">
      <c r="A515" s="356" t="s">
        <v>1631</v>
      </c>
      <c r="B515" s="357">
        <v>12.9460675</v>
      </c>
      <c r="C515" s="357">
        <v>0</v>
      </c>
      <c r="D515" s="357">
        <v>-12.9460675</v>
      </c>
      <c r="E515" s="357">
        <v>28.442677499999999</v>
      </c>
      <c r="F515" s="357">
        <v>0</v>
      </c>
      <c r="G515" s="357">
        <v>-28.442677499999999</v>
      </c>
      <c r="H515" s="357">
        <v>-41.388745</v>
      </c>
    </row>
    <row r="516" spans="1:8" customFormat="1" ht="24.75">
      <c r="A516" s="356" t="s">
        <v>1635</v>
      </c>
      <c r="B516" s="357">
        <v>0</v>
      </c>
      <c r="C516" s="357">
        <v>0</v>
      </c>
      <c r="D516" s="357">
        <v>0</v>
      </c>
      <c r="E516" s="357">
        <v>0</v>
      </c>
      <c r="F516" s="357">
        <v>0</v>
      </c>
      <c r="G516" s="357">
        <v>0</v>
      </c>
      <c r="H516" s="357">
        <v>0</v>
      </c>
    </row>
    <row r="517" spans="1:8" customFormat="1" ht="24.75">
      <c r="A517" s="356" t="s">
        <v>1645</v>
      </c>
      <c r="B517" s="357">
        <v>1.7363299999999999</v>
      </c>
      <c r="C517" s="357">
        <v>0</v>
      </c>
      <c r="D517" s="357">
        <v>-1.7363299999999999</v>
      </c>
      <c r="E517" s="357">
        <v>18.8825225</v>
      </c>
      <c r="F517" s="357">
        <v>0</v>
      </c>
      <c r="G517" s="357">
        <v>-18.8825225</v>
      </c>
      <c r="H517" s="357">
        <v>-20.618852499999999</v>
      </c>
    </row>
    <row r="518" spans="1:8" customFormat="1" ht="24.75">
      <c r="A518" s="356" t="s">
        <v>1646</v>
      </c>
      <c r="B518" s="357">
        <v>0</v>
      </c>
      <c r="C518" s="357">
        <v>0</v>
      </c>
      <c r="D518" s="357">
        <v>0</v>
      </c>
      <c r="E518" s="357">
        <v>6.7449125000000008</v>
      </c>
      <c r="F518" s="357">
        <v>0</v>
      </c>
      <c r="G518" s="357">
        <v>-6.7449125000000008</v>
      </c>
      <c r="H518" s="357">
        <v>-6.7449125000000008</v>
      </c>
    </row>
    <row r="519" spans="1:8" customFormat="1" ht="24.75">
      <c r="A519" s="356" t="s">
        <v>1647</v>
      </c>
      <c r="B519" s="357">
        <v>4.8000000000000001E-2</v>
      </c>
      <c r="C519" s="357">
        <v>0</v>
      </c>
      <c r="D519" s="357">
        <v>-4.8000000000000001E-2</v>
      </c>
      <c r="E519" s="357">
        <v>17.271850000000001</v>
      </c>
      <c r="F519" s="357">
        <v>0</v>
      </c>
      <c r="G519" s="357">
        <v>-17.271850000000001</v>
      </c>
      <c r="H519" s="357">
        <v>-17.319849999999999</v>
      </c>
    </row>
    <row r="520" spans="1:8" customFormat="1" ht="24.75">
      <c r="A520" s="356" t="s">
        <v>1648</v>
      </c>
      <c r="B520" s="357">
        <v>0.117495</v>
      </c>
      <c r="C520" s="357">
        <v>0</v>
      </c>
      <c r="D520" s="357">
        <v>-0.117495</v>
      </c>
      <c r="E520" s="357">
        <v>1.7960174999999998</v>
      </c>
      <c r="F520" s="357">
        <v>0</v>
      </c>
      <c r="G520" s="357">
        <v>-1.7960174999999998</v>
      </c>
      <c r="H520" s="357">
        <v>-1.9135124999999997</v>
      </c>
    </row>
    <row r="521" spans="1:8" customFormat="1" ht="15">
      <c r="A521" s="356" t="s">
        <v>1649</v>
      </c>
      <c r="B521" s="357">
        <v>6.1962074999999963</v>
      </c>
      <c r="C521" s="357">
        <v>0</v>
      </c>
      <c r="D521" s="357">
        <v>-6.1962074999999963</v>
      </c>
      <c r="E521" s="357">
        <v>8.9599999999999999E-2</v>
      </c>
      <c r="F521" s="357">
        <v>0</v>
      </c>
      <c r="G521" s="357">
        <v>-8.9599999999999999E-2</v>
      </c>
      <c r="H521" s="357">
        <v>-6.2858074999999962</v>
      </c>
    </row>
    <row r="522" spans="1:8" customFormat="1" ht="36.75">
      <c r="A522" s="356" t="s">
        <v>1650</v>
      </c>
      <c r="B522" s="357">
        <v>2.6330049999999918</v>
      </c>
      <c r="C522" s="357">
        <v>0</v>
      </c>
      <c r="D522" s="357">
        <v>-2.6330049999999918</v>
      </c>
      <c r="E522" s="357">
        <v>1.8287549999999999</v>
      </c>
      <c r="F522" s="357">
        <v>0</v>
      </c>
      <c r="G522" s="357">
        <v>-1.8287549999999999</v>
      </c>
      <c r="H522" s="357">
        <v>-4.461759999999992</v>
      </c>
    </row>
    <row r="523" spans="1:8" customFormat="1" ht="15">
      <c r="A523" s="356" t="s">
        <v>1654</v>
      </c>
      <c r="B523" s="357">
        <v>0</v>
      </c>
      <c r="C523" s="357">
        <v>0</v>
      </c>
      <c r="D523" s="357">
        <v>0</v>
      </c>
      <c r="E523" s="357">
        <v>0</v>
      </c>
      <c r="F523" s="357">
        <v>0</v>
      </c>
      <c r="G523" s="357">
        <v>0</v>
      </c>
      <c r="H523" s="357">
        <v>0</v>
      </c>
    </row>
    <row r="524" spans="1:8" customFormat="1" ht="15">
      <c r="A524" s="356" t="s">
        <v>1655</v>
      </c>
      <c r="B524" s="357">
        <v>0</v>
      </c>
      <c r="C524" s="357">
        <v>0</v>
      </c>
      <c r="D524" s="357">
        <v>0</v>
      </c>
      <c r="E524" s="357">
        <v>0</v>
      </c>
      <c r="F524" s="357">
        <v>0</v>
      </c>
      <c r="G524" s="357">
        <v>0</v>
      </c>
      <c r="H524" s="357">
        <v>0</v>
      </c>
    </row>
    <row r="525" spans="1:8" customFormat="1" ht="15">
      <c r="A525" s="356" t="s">
        <v>1641</v>
      </c>
      <c r="B525" s="357">
        <v>0</v>
      </c>
      <c r="C525" s="357">
        <v>0</v>
      </c>
      <c r="D525" s="357">
        <v>0</v>
      </c>
      <c r="E525" s="357">
        <v>10.508224999999999</v>
      </c>
      <c r="F525" s="357">
        <v>0</v>
      </c>
      <c r="G525" s="357">
        <v>-10.508224999999999</v>
      </c>
      <c r="H525" s="357">
        <v>-10.508224999999999</v>
      </c>
    </row>
    <row r="526" spans="1:8" customFormat="1" ht="15">
      <c r="A526" s="356" t="s">
        <v>1660</v>
      </c>
      <c r="B526" s="357">
        <v>0</v>
      </c>
      <c r="C526" s="357">
        <v>0</v>
      </c>
      <c r="D526" s="357">
        <v>0</v>
      </c>
      <c r="E526" s="357">
        <v>0</v>
      </c>
      <c r="F526" s="357">
        <v>0</v>
      </c>
      <c r="G526" s="357">
        <v>0</v>
      </c>
      <c r="H526" s="357">
        <v>0</v>
      </c>
    </row>
    <row r="527" spans="1:8" customFormat="1" ht="15">
      <c r="A527" s="356" t="s">
        <v>1614</v>
      </c>
      <c r="B527" s="357">
        <v>58.396617500000033</v>
      </c>
      <c r="C527" s="357">
        <v>0</v>
      </c>
      <c r="D527" s="357">
        <v>-58.396617500000033</v>
      </c>
      <c r="E527" s="357">
        <v>0</v>
      </c>
      <c r="F527" s="357">
        <v>0</v>
      </c>
      <c r="G527" s="357">
        <v>0</v>
      </c>
      <c r="H527" s="357">
        <v>-58.396617500000033</v>
      </c>
    </row>
    <row r="528" spans="1:8" customFormat="1" ht="15">
      <c r="A528" s="356" t="s">
        <v>1661</v>
      </c>
      <c r="B528" s="357">
        <v>0</v>
      </c>
      <c r="C528" s="357">
        <v>0</v>
      </c>
      <c r="D528" s="357">
        <v>0</v>
      </c>
      <c r="E528" s="357">
        <v>0</v>
      </c>
      <c r="F528" s="357">
        <v>0</v>
      </c>
      <c r="G528" s="357">
        <v>0</v>
      </c>
      <c r="H528" s="357">
        <v>0</v>
      </c>
    </row>
    <row r="529" spans="1:8" customFormat="1" ht="15">
      <c r="A529" s="356" t="s">
        <v>1659</v>
      </c>
      <c r="B529" s="357">
        <v>0</v>
      </c>
      <c r="C529" s="357">
        <v>0</v>
      </c>
      <c r="D529" s="357">
        <v>0</v>
      </c>
      <c r="E529" s="357">
        <v>0</v>
      </c>
      <c r="F529" s="357">
        <v>0</v>
      </c>
      <c r="G529" s="357">
        <v>0</v>
      </c>
      <c r="H529" s="357">
        <v>0</v>
      </c>
    </row>
    <row r="530" spans="1:8" customFormat="1" ht="24.75">
      <c r="A530" s="356" t="s">
        <v>1658</v>
      </c>
      <c r="B530" s="357">
        <v>0</v>
      </c>
      <c r="C530" s="357">
        <v>0</v>
      </c>
      <c r="D530" s="357">
        <v>0</v>
      </c>
      <c r="E530" s="357">
        <v>0</v>
      </c>
      <c r="F530" s="357">
        <v>0</v>
      </c>
      <c r="G530" s="357">
        <v>0</v>
      </c>
      <c r="H530" s="357">
        <v>0</v>
      </c>
    </row>
    <row r="531" spans="1:8" customFormat="1" ht="15">
      <c r="A531" s="356" t="s">
        <v>1657</v>
      </c>
      <c r="B531" s="357">
        <v>0</v>
      </c>
      <c r="C531" s="357">
        <v>0</v>
      </c>
      <c r="D531" s="357">
        <v>0</v>
      </c>
      <c r="E531" s="357">
        <v>0</v>
      </c>
      <c r="F531" s="357">
        <v>0</v>
      </c>
      <c r="G531" s="357">
        <v>0</v>
      </c>
      <c r="H531" s="357">
        <v>0</v>
      </c>
    </row>
    <row r="532" spans="1:8" customFormat="1" ht="24.75">
      <c r="A532" s="356" t="s">
        <v>1656</v>
      </c>
      <c r="B532" s="357">
        <v>0</v>
      </c>
      <c r="C532" s="357">
        <v>0</v>
      </c>
      <c r="D532" s="357">
        <v>0</v>
      </c>
      <c r="E532" s="357">
        <v>0</v>
      </c>
      <c r="F532" s="357">
        <v>0</v>
      </c>
      <c r="G532" s="357">
        <v>0</v>
      </c>
      <c r="H532" s="357">
        <v>0</v>
      </c>
    </row>
    <row r="533" spans="1:8" customFormat="1" ht="15">
      <c r="A533" s="356" t="s">
        <v>1667</v>
      </c>
      <c r="B533" s="357">
        <v>0</v>
      </c>
      <c r="C533" s="357">
        <v>0</v>
      </c>
      <c r="D533" s="357">
        <v>0</v>
      </c>
      <c r="E533" s="357">
        <v>0</v>
      </c>
      <c r="F533" s="357">
        <v>0</v>
      </c>
      <c r="G533" s="357">
        <v>0</v>
      </c>
      <c r="H533" s="357">
        <v>0</v>
      </c>
    </row>
    <row r="534" spans="1:8" customFormat="1" ht="15">
      <c r="A534" s="356" t="s">
        <v>1666</v>
      </c>
      <c r="B534" s="357">
        <v>254.96793216319872</v>
      </c>
      <c r="C534" s="357">
        <v>0</v>
      </c>
      <c r="D534" s="357">
        <v>-254.96793216319872</v>
      </c>
      <c r="E534" s="357">
        <v>72.588580000000007</v>
      </c>
      <c r="F534" s="357">
        <v>8.7067224999999997</v>
      </c>
      <c r="G534" s="357">
        <v>-63.881857500000002</v>
      </c>
      <c r="H534" s="357">
        <v>-318.84978966319875</v>
      </c>
    </row>
    <row r="535" spans="1:8" customFormat="1" ht="15">
      <c r="A535" s="356" t="s">
        <v>1668</v>
      </c>
      <c r="B535" s="357">
        <v>0</v>
      </c>
      <c r="C535" s="357">
        <v>0</v>
      </c>
      <c r="D535" s="357">
        <v>0</v>
      </c>
      <c r="E535" s="357">
        <v>0</v>
      </c>
      <c r="F535" s="357">
        <v>0</v>
      </c>
      <c r="G535" s="357">
        <v>0</v>
      </c>
      <c r="H535" s="357">
        <v>0</v>
      </c>
    </row>
    <row r="536" spans="1:8" customFormat="1" ht="24.75">
      <c r="A536" s="356" t="s">
        <v>1669</v>
      </c>
      <c r="B536" s="357">
        <v>23.298647500000001</v>
      </c>
      <c r="C536" s="357">
        <v>0</v>
      </c>
      <c r="D536" s="357">
        <v>-23.298647500000001</v>
      </c>
      <c r="E536" s="357">
        <v>0</v>
      </c>
      <c r="F536" s="357">
        <v>0</v>
      </c>
      <c r="G536" s="357">
        <v>0</v>
      </c>
      <c r="H536" s="357">
        <v>-23.298647500000001</v>
      </c>
    </row>
    <row r="537" spans="1:8" customFormat="1" ht="15">
      <c r="A537" s="356" t="s">
        <v>1670</v>
      </c>
      <c r="B537" s="357">
        <v>0</v>
      </c>
      <c r="C537" s="357">
        <v>0</v>
      </c>
      <c r="D537" s="357">
        <v>0</v>
      </c>
      <c r="E537" s="357">
        <v>0</v>
      </c>
      <c r="F537" s="357">
        <v>0</v>
      </c>
      <c r="G537" s="357">
        <v>0</v>
      </c>
      <c r="H537" s="357">
        <v>0</v>
      </c>
    </row>
    <row r="538" spans="1:8" customFormat="1" ht="24.75">
      <c r="A538" s="356" t="s">
        <v>1671</v>
      </c>
      <c r="B538" s="357">
        <v>0</v>
      </c>
      <c r="C538" s="357">
        <v>0</v>
      </c>
      <c r="D538" s="357">
        <v>0</v>
      </c>
      <c r="E538" s="357">
        <v>0</v>
      </c>
      <c r="F538" s="357">
        <v>0</v>
      </c>
      <c r="G538" s="357">
        <v>0</v>
      </c>
      <c r="H538" s="357">
        <v>0</v>
      </c>
    </row>
    <row r="539" spans="1:8" customFormat="1" ht="24.75">
      <c r="A539" s="356" t="s">
        <v>1675</v>
      </c>
      <c r="B539" s="357">
        <v>0</v>
      </c>
      <c r="C539" s="357">
        <v>0</v>
      </c>
      <c r="D539" s="357">
        <v>0</v>
      </c>
      <c r="E539" s="357">
        <v>25.246395</v>
      </c>
      <c r="F539" s="357">
        <v>0</v>
      </c>
      <c r="G539" s="357">
        <v>-25.246395</v>
      </c>
      <c r="H539" s="357">
        <v>-25.246395</v>
      </c>
    </row>
    <row r="540" spans="1:8" customFormat="1" ht="15">
      <c r="A540" s="356" t="s">
        <v>1672</v>
      </c>
      <c r="B540" s="357">
        <v>0</v>
      </c>
      <c r="C540" s="357">
        <v>0</v>
      </c>
      <c r="D540" s="357">
        <v>0</v>
      </c>
      <c r="E540" s="357">
        <v>0</v>
      </c>
      <c r="F540" s="357">
        <v>0</v>
      </c>
      <c r="G540" s="357">
        <v>0</v>
      </c>
      <c r="H540" s="357">
        <v>0</v>
      </c>
    </row>
    <row r="541" spans="1:8" customFormat="1" ht="24.75">
      <c r="A541" s="356" t="s">
        <v>1695</v>
      </c>
      <c r="B541" s="357">
        <v>7.3817275000000002</v>
      </c>
      <c r="C541" s="357">
        <v>0</v>
      </c>
      <c r="D541" s="357">
        <v>-7.3817275000000002</v>
      </c>
      <c r="E541" s="357">
        <v>1.5690549999999999</v>
      </c>
      <c r="F541" s="357">
        <v>0</v>
      </c>
      <c r="G541" s="357">
        <v>-1.5690549999999999</v>
      </c>
      <c r="H541" s="357">
        <v>-8.9507825000000008</v>
      </c>
    </row>
    <row r="542" spans="1:8" customFormat="1" ht="24.75">
      <c r="A542" s="356" t="s">
        <v>1673</v>
      </c>
      <c r="B542" s="357">
        <v>8.2034225000000003</v>
      </c>
      <c r="C542" s="357">
        <v>0</v>
      </c>
      <c r="D542" s="357">
        <v>-8.2034225000000003</v>
      </c>
      <c r="E542" s="357">
        <v>21.371447499999999</v>
      </c>
      <c r="F542" s="357">
        <v>0</v>
      </c>
      <c r="G542" s="357">
        <v>-21.371447499999999</v>
      </c>
      <c r="H542" s="357">
        <v>-29.574869999999997</v>
      </c>
    </row>
    <row r="543" spans="1:8" customFormat="1" ht="24.75">
      <c r="A543" s="356" t="s">
        <v>1697</v>
      </c>
      <c r="B543" s="357">
        <v>0.13925000000000001</v>
      </c>
      <c r="C543" s="357">
        <v>0</v>
      </c>
      <c r="D543" s="357">
        <v>-0.13925000000000001</v>
      </c>
      <c r="E543" s="357">
        <v>10.318304999999999</v>
      </c>
      <c r="F543" s="357">
        <v>0</v>
      </c>
      <c r="G543" s="357">
        <v>-10.318304999999999</v>
      </c>
      <c r="H543" s="357">
        <v>-10.457554999999999</v>
      </c>
    </row>
    <row r="544" spans="1:8" customFormat="1" ht="24.75">
      <c r="A544" s="356" t="s">
        <v>1678</v>
      </c>
      <c r="B544" s="357">
        <v>0</v>
      </c>
      <c r="C544" s="357">
        <v>0</v>
      </c>
      <c r="D544" s="357">
        <v>0</v>
      </c>
      <c r="E544" s="357">
        <v>0</v>
      </c>
      <c r="F544" s="357">
        <v>0</v>
      </c>
      <c r="G544" s="357">
        <v>0</v>
      </c>
      <c r="H544" s="357">
        <v>0</v>
      </c>
    </row>
    <row r="545" spans="1:8" customFormat="1" ht="24.75">
      <c r="A545" s="356" t="s">
        <v>1699</v>
      </c>
      <c r="B545" s="357">
        <v>20.798950000000001</v>
      </c>
      <c r="C545" s="357">
        <v>0</v>
      </c>
      <c r="D545" s="357">
        <v>-20.798950000000001</v>
      </c>
      <c r="E545" s="357">
        <v>1.43825</v>
      </c>
      <c r="F545" s="357">
        <v>0</v>
      </c>
      <c r="G545" s="357">
        <v>-1.43825</v>
      </c>
      <c r="H545" s="357">
        <v>-22.237200000000001</v>
      </c>
    </row>
    <row r="546" spans="1:8" customFormat="1" ht="24.75">
      <c r="A546" s="356" t="s">
        <v>1674</v>
      </c>
      <c r="B546" s="357">
        <v>0.22595000000000001</v>
      </c>
      <c r="C546" s="357">
        <v>0</v>
      </c>
      <c r="D546" s="357">
        <v>-0.22595000000000001</v>
      </c>
      <c r="E546" s="357">
        <v>3.2978800000000001</v>
      </c>
      <c r="F546" s="357">
        <v>0</v>
      </c>
      <c r="G546" s="357">
        <v>-3.2978800000000001</v>
      </c>
      <c r="H546" s="357">
        <v>-3.5238300000000002</v>
      </c>
    </row>
    <row r="547" spans="1:8" customFormat="1" ht="36.75">
      <c r="A547" s="356" t="s">
        <v>1676</v>
      </c>
      <c r="B547" s="357">
        <v>0</v>
      </c>
      <c r="C547" s="357">
        <v>0</v>
      </c>
      <c r="D547" s="357">
        <v>0</v>
      </c>
      <c r="E547" s="357">
        <v>5.8311875000000004</v>
      </c>
      <c r="F547" s="357">
        <v>0</v>
      </c>
      <c r="G547" s="357">
        <v>-5.8311875000000004</v>
      </c>
      <c r="H547" s="357">
        <v>-5.8311875000000004</v>
      </c>
    </row>
    <row r="548" spans="1:8" customFormat="1" ht="24.75">
      <c r="A548" s="356" t="s">
        <v>1701</v>
      </c>
      <c r="B548" s="357">
        <v>0</v>
      </c>
      <c r="C548" s="357">
        <v>0</v>
      </c>
      <c r="D548" s="357">
        <v>0</v>
      </c>
      <c r="E548" s="357">
        <v>20.663275000000002</v>
      </c>
      <c r="F548" s="357">
        <v>0</v>
      </c>
      <c r="G548" s="357">
        <v>-20.663275000000002</v>
      </c>
      <c r="H548" s="357">
        <v>-20.663275000000002</v>
      </c>
    </row>
    <row r="549" spans="1:8" customFormat="1" ht="24.75">
      <c r="A549" s="356" t="s">
        <v>1677</v>
      </c>
      <c r="B549" s="357">
        <v>0</v>
      </c>
      <c r="C549" s="357">
        <v>0</v>
      </c>
      <c r="D549" s="357">
        <v>0</v>
      </c>
      <c r="E549" s="357">
        <v>4.5889699999999998</v>
      </c>
      <c r="F549" s="357">
        <v>0</v>
      </c>
      <c r="G549" s="357">
        <v>-4.5889699999999998</v>
      </c>
      <c r="H549" s="357">
        <v>-4.5889699999999998</v>
      </c>
    </row>
    <row r="550" spans="1:8" customFormat="1" ht="24.75">
      <c r="A550" s="356" t="s">
        <v>1686</v>
      </c>
      <c r="B550" s="357">
        <v>0</v>
      </c>
      <c r="C550" s="357">
        <v>0</v>
      </c>
      <c r="D550" s="357">
        <v>0</v>
      </c>
      <c r="E550" s="357">
        <v>11.5810125</v>
      </c>
      <c r="F550" s="357">
        <v>0</v>
      </c>
      <c r="G550" s="357">
        <v>-11.5810125</v>
      </c>
      <c r="H550" s="357">
        <v>-11.5810125</v>
      </c>
    </row>
    <row r="551" spans="1:8" customFormat="1" ht="24.75">
      <c r="A551" s="356" t="s">
        <v>1679</v>
      </c>
      <c r="B551" s="357">
        <v>0</v>
      </c>
      <c r="C551" s="357">
        <v>0</v>
      </c>
      <c r="D551" s="357">
        <v>0</v>
      </c>
      <c r="E551" s="357">
        <v>2.1951700000000001</v>
      </c>
      <c r="F551" s="357">
        <v>0</v>
      </c>
      <c r="G551" s="357">
        <v>-2.1951700000000001</v>
      </c>
      <c r="H551" s="357">
        <v>-2.1951700000000001</v>
      </c>
    </row>
    <row r="552" spans="1:8" customFormat="1" ht="24.75">
      <c r="A552" s="356" t="s">
        <v>1702</v>
      </c>
      <c r="B552" s="357">
        <v>0</v>
      </c>
      <c r="C552" s="357">
        <v>0</v>
      </c>
      <c r="D552" s="357">
        <v>0</v>
      </c>
      <c r="E552" s="357">
        <v>5.6185425000000002</v>
      </c>
      <c r="F552" s="357">
        <v>0</v>
      </c>
      <c r="G552" s="357">
        <v>-5.6185425000000002</v>
      </c>
      <c r="H552" s="357">
        <v>-5.6185425000000002</v>
      </c>
    </row>
    <row r="553" spans="1:8" customFormat="1" ht="24.75">
      <c r="A553" s="356" t="s">
        <v>1703</v>
      </c>
      <c r="B553" s="357">
        <v>0</v>
      </c>
      <c r="C553" s="357">
        <v>0</v>
      </c>
      <c r="D553" s="357">
        <v>0</v>
      </c>
      <c r="E553" s="357">
        <v>0.63687499999999997</v>
      </c>
      <c r="F553" s="357">
        <v>0</v>
      </c>
      <c r="G553" s="357">
        <v>-0.63687499999999997</v>
      </c>
      <c r="H553" s="357">
        <v>-0.63687499999999997</v>
      </c>
    </row>
    <row r="554" spans="1:8" customFormat="1" ht="15">
      <c r="A554" s="356" t="s">
        <v>1691</v>
      </c>
      <c r="B554" s="357">
        <v>0</v>
      </c>
      <c r="C554" s="357">
        <v>0</v>
      </c>
      <c r="D554" s="357">
        <v>0</v>
      </c>
      <c r="E554" s="357">
        <v>0</v>
      </c>
      <c r="F554" s="357">
        <v>0</v>
      </c>
      <c r="G554" s="357">
        <v>0</v>
      </c>
      <c r="H554" s="357">
        <v>0</v>
      </c>
    </row>
    <row r="555" spans="1:8" customFormat="1" ht="15">
      <c r="A555" s="356" t="s">
        <v>1692</v>
      </c>
      <c r="B555" s="357">
        <v>0</v>
      </c>
      <c r="C555" s="357">
        <v>0</v>
      </c>
      <c r="D555" s="357">
        <v>0</v>
      </c>
      <c r="E555" s="357">
        <v>0</v>
      </c>
      <c r="F555" s="357">
        <v>0</v>
      </c>
      <c r="G555" s="357">
        <v>0</v>
      </c>
      <c r="H555" s="357">
        <v>0</v>
      </c>
    </row>
    <row r="556" spans="1:8" customFormat="1" ht="24.75">
      <c r="A556" s="356" t="s">
        <v>1693</v>
      </c>
      <c r="B556" s="357">
        <v>0</v>
      </c>
      <c r="C556" s="357">
        <v>0</v>
      </c>
      <c r="D556" s="357">
        <v>0</v>
      </c>
      <c r="E556" s="357">
        <v>0</v>
      </c>
      <c r="F556" s="357">
        <v>0</v>
      </c>
      <c r="G556" s="357">
        <v>0</v>
      </c>
      <c r="H556" s="357">
        <v>0</v>
      </c>
    </row>
    <row r="557" spans="1:8" customFormat="1" ht="24.75">
      <c r="A557" s="356" t="s">
        <v>1288</v>
      </c>
      <c r="B557" s="357">
        <v>9.2832424999999983</v>
      </c>
      <c r="C557" s="357">
        <v>0</v>
      </c>
      <c r="D557" s="357">
        <v>-9.2832424999999983</v>
      </c>
      <c r="E557" s="357">
        <v>0</v>
      </c>
      <c r="F557" s="357">
        <v>0</v>
      </c>
      <c r="G557" s="357">
        <v>0</v>
      </c>
      <c r="H557" s="357">
        <v>-9.2832424999999983</v>
      </c>
    </row>
    <row r="558" spans="1:8" customFormat="1" ht="15">
      <c r="A558" s="356" t="s">
        <v>1694</v>
      </c>
      <c r="B558" s="357">
        <v>0</v>
      </c>
      <c r="C558" s="357">
        <v>0</v>
      </c>
      <c r="D558" s="357">
        <v>0</v>
      </c>
      <c r="E558" s="357">
        <v>0</v>
      </c>
      <c r="F558" s="357">
        <v>0</v>
      </c>
      <c r="G558" s="357">
        <v>0</v>
      </c>
      <c r="H558" s="357">
        <v>0</v>
      </c>
    </row>
    <row r="559" spans="1:8" customFormat="1" ht="36.75">
      <c r="A559" s="356" t="s">
        <v>1696</v>
      </c>
      <c r="B559" s="357">
        <v>0</v>
      </c>
      <c r="C559" s="357">
        <v>0</v>
      </c>
      <c r="D559" s="357">
        <v>0</v>
      </c>
      <c r="E559" s="357">
        <v>0</v>
      </c>
      <c r="F559" s="357">
        <v>0</v>
      </c>
      <c r="G559" s="357">
        <v>0</v>
      </c>
      <c r="H559" s="357">
        <v>0</v>
      </c>
    </row>
    <row r="560" spans="1:8" customFormat="1" ht="15">
      <c r="A560" s="356" t="s">
        <v>1698</v>
      </c>
      <c r="B560" s="357">
        <v>0</v>
      </c>
      <c r="C560" s="357">
        <v>0</v>
      </c>
      <c r="D560" s="357">
        <v>0</v>
      </c>
      <c r="E560" s="357">
        <v>0</v>
      </c>
      <c r="F560" s="357">
        <v>0</v>
      </c>
      <c r="G560" s="357">
        <v>0</v>
      </c>
      <c r="H560" s="357">
        <v>0</v>
      </c>
    </row>
    <row r="561" spans="1:8" customFormat="1" ht="15">
      <c r="A561" s="356" t="s">
        <v>1700</v>
      </c>
      <c r="B561" s="357">
        <v>0</v>
      </c>
      <c r="C561" s="357">
        <v>0</v>
      </c>
      <c r="D561" s="357">
        <v>0</v>
      </c>
      <c r="E561" s="357">
        <v>0</v>
      </c>
      <c r="F561" s="357">
        <v>0</v>
      </c>
      <c r="G561" s="357">
        <v>0</v>
      </c>
      <c r="H561" s="357">
        <v>0</v>
      </c>
    </row>
    <row r="562" spans="1:8" customFormat="1" ht="24.75">
      <c r="A562" s="356" t="s">
        <v>1710</v>
      </c>
      <c r="B562" s="357">
        <v>9.840560000000119</v>
      </c>
      <c r="C562" s="357">
        <v>0</v>
      </c>
      <c r="D562" s="357">
        <v>-9.840560000000119</v>
      </c>
      <c r="E562" s="357">
        <v>0</v>
      </c>
      <c r="F562" s="357">
        <v>0</v>
      </c>
      <c r="G562" s="357">
        <v>0</v>
      </c>
      <c r="H562" s="357">
        <v>-9.840560000000119</v>
      </c>
    </row>
    <row r="563" spans="1:8" customFormat="1" ht="24.75">
      <c r="A563" s="356" t="s">
        <v>1708</v>
      </c>
      <c r="B563" s="357">
        <v>29.135412500000008</v>
      </c>
      <c r="C563" s="357">
        <v>0</v>
      </c>
      <c r="D563" s="357">
        <v>-29.135412500000008</v>
      </c>
      <c r="E563" s="357">
        <v>0</v>
      </c>
      <c r="F563" s="357">
        <v>0</v>
      </c>
      <c r="G563" s="357">
        <v>0</v>
      </c>
      <c r="H563" s="357">
        <v>-29.135412500000008</v>
      </c>
    </row>
    <row r="564" spans="1:8" customFormat="1" ht="15">
      <c r="A564" s="356" t="s">
        <v>1712</v>
      </c>
      <c r="B564" s="357">
        <v>0</v>
      </c>
      <c r="C564" s="357">
        <v>0</v>
      </c>
      <c r="D564" s="357">
        <v>0</v>
      </c>
      <c r="E564" s="357">
        <v>0</v>
      </c>
      <c r="F564" s="357">
        <v>0</v>
      </c>
      <c r="G564" s="357">
        <v>0</v>
      </c>
      <c r="H564" s="357">
        <v>0</v>
      </c>
    </row>
    <row r="565" spans="1:8" customFormat="1" ht="24.75">
      <c r="A565" s="356" t="s">
        <v>1709</v>
      </c>
      <c r="B565" s="357">
        <v>24.51033</v>
      </c>
      <c r="C565" s="357">
        <v>0</v>
      </c>
      <c r="D565" s="357">
        <v>-24.51033</v>
      </c>
      <c r="E565" s="357">
        <v>6.7623749999999996</v>
      </c>
      <c r="F565" s="357">
        <v>0</v>
      </c>
      <c r="G565" s="357">
        <v>-6.7623749999999996</v>
      </c>
      <c r="H565" s="357">
        <v>-31.272704999999998</v>
      </c>
    </row>
    <row r="566" spans="1:8" customFormat="1" ht="24.75">
      <c r="A566" s="356" t="s">
        <v>1711</v>
      </c>
      <c r="B566" s="357">
        <v>14.59125</v>
      </c>
      <c r="C566" s="357">
        <v>0</v>
      </c>
      <c r="D566" s="357">
        <v>-14.59125</v>
      </c>
      <c r="E566" s="357">
        <v>48.649262499999999</v>
      </c>
      <c r="F566" s="357">
        <v>0</v>
      </c>
      <c r="G566" s="357">
        <v>-48.649262499999999</v>
      </c>
      <c r="H566" s="357">
        <v>-63.240512500000001</v>
      </c>
    </row>
    <row r="567" spans="1:8" customFormat="1" ht="24.75">
      <c r="A567" s="356" t="s">
        <v>1713</v>
      </c>
      <c r="B567" s="357">
        <v>0</v>
      </c>
      <c r="C567" s="357">
        <v>36.982362500000001</v>
      </c>
      <c r="D567" s="357">
        <v>36.982362500000001</v>
      </c>
      <c r="E567" s="357">
        <v>0</v>
      </c>
      <c r="F567" s="357">
        <v>48.522122500000002</v>
      </c>
      <c r="G567" s="357">
        <v>48.522122500000002</v>
      </c>
      <c r="H567" s="357">
        <v>85.504485000000003</v>
      </c>
    </row>
    <row r="568" spans="1:8" customFormat="1" ht="24.75">
      <c r="A568" s="356" t="s">
        <v>1715</v>
      </c>
      <c r="B568" s="357">
        <v>0.05</v>
      </c>
      <c r="C568" s="357">
        <v>0</v>
      </c>
      <c r="D568" s="357">
        <v>-0.05</v>
      </c>
      <c r="E568" s="357">
        <v>4.53322</v>
      </c>
      <c r="F568" s="357">
        <v>0</v>
      </c>
      <c r="G568" s="357">
        <v>-4.53322</v>
      </c>
      <c r="H568" s="357">
        <v>-4.5832199999999998</v>
      </c>
    </row>
    <row r="569" spans="1:8" customFormat="1" ht="24.75">
      <c r="A569" s="356" t="s">
        <v>1714</v>
      </c>
      <c r="B569" s="357">
        <v>0</v>
      </c>
      <c r="C569" s="357">
        <v>0</v>
      </c>
      <c r="D569" s="357">
        <v>0</v>
      </c>
      <c r="E569" s="357">
        <v>8.0215174999999999</v>
      </c>
      <c r="F569" s="357">
        <v>0</v>
      </c>
      <c r="G569" s="357">
        <v>-8.0215174999999999</v>
      </c>
      <c r="H569" s="357">
        <v>-8.0215174999999999</v>
      </c>
    </row>
    <row r="570" spans="1:8" customFormat="1" ht="24.75">
      <c r="A570" s="356" t="s">
        <v>1680</v>
      </c>
      <c r="B570" s="357">
        <v>0</v>
      </c>
      <c r="C570" s="357">
        <v>0</v>
      </c>
      <c r="D570" s="357">
        <v>0</v>
      </c>
      <c r="E570" s="357">
        <v>3.0500750000000001</v>
      </c>
      <c r="F570" s="357">
        <v>0</v>
      </c>
      <c r="G570" s="357">
        <v>-3.0500750000000001</v>
      </c>
      <c r="H570" s="357">
        <v>-3.0500750000000001</v>
      </c>
    </row>
    <row r="571" spans="1:8" customFormat="1" ht="24.75">
      <c r="A571" s="356" t="s">
        <v>1747</v>
      </c>
      <c r="B571" s="357">
        <v>92.278700000000157</v>
      </c>
      <c r="C571" s="357">
        <v>0</v>
      </c>
      <c r="D571" s="357">
        <v>-92.278700000000157</v>
      </c>
      <c r="E571" s="357">
        <v>0</v>
      </c>
      <c r="F571" s="357">
        <v>0</v>
      </c>
      <c r="G571" s="357">
        <v>0</v>
      </c>
      <c r="H571" s="357">
        <v>-92.278700000000157</v>
      </c>
    </row>
    <row r="572" spans="1:8" customFormat="1" ht="24.75">
      <c r="A572" s="356" t="s">
        <v>1664</v>
      </c>
      <c r="B572" s="357">
        <v>24.909120000000218</v>
      </c>
      <c r="C572" s="357">
        <v>0</v>
      </c>
      <c r="D572" s="357">
        <v>-24.909120000000218</v>
      </c>
      <c r="E572" s="357">
        <v>0</v>
      </c>
      <c r="F572" s="357">
        <v>0</v>
      </c>
      <c r="G572" s="357">
        <v>0</v>
      </c>
      <c r="H572" s="357">
        <v>-24.909120000000218</v>
      </c>
    </row>
    <row r="573" spans="1:8" customFormat="1" ht="24.75">
      <c r="A573" s="356" t="s">
        <v>1750</v>
      </c>
      <c r="B573" s="357">
        <v>0</v>
      </c>
      <c r="C573" s="357">
        <v>118.09753999999997</v>
      </c>
      <c r="D573" s="357">
        <v>118.09753999999997</v>
      </c>
      <c r="E573" s="357">
        <v>0</v>
      </c>
      <c r="F573" s="357">
        <v>0</v>
      </c>
      <c r="G573" s="357">
        <v>0</v>
      </c>
      <c r="H573" s="357">
        <v>118.09753999999997</v>
      </c>
    </row>
    <row r="574" spans="1:8" customFormat="1" ht="24.75">
      <c r="A574" s="356" t="s">
        <v>1751</v>
      </c>
      <c r="B574" s="357">
        <v>0</v>
      </c>
      <c r="C574" s="357">
        <v>46.938465000000008</v>
      </c>
      <c r="D574" s="357">
        <v>46.938465000000008</v>
      </c>
      <c r="E574" s="357">
        <v>0</v>
      </c>
      <c r="F574" s="357">
        <v>0</v>
      </c>
      <c r="G574" s="357">
        <v>0</v>
      </c>
      <c r="H574" s="357">
        <v>46.938465000000008</v>
      </c>
    </row>
    <row r="575" spans="1:8" customFormat="1" ht="15">
      <c r="A575" s="356" t="s">
        <v>1752</v>
      </c>
      <c r="B575" s="357">
        <v>0</v>
      </c>
      <c r="C575" s="357">
        <v>0.30264000000000035</v>
      </c>
      <c r="D575" s="357">
        <v>0.30264000000000035</v>
      </c>
      <c r="E575" s="357">
        <v>0</v>
      </c>
      <c r="F575" s="357">
        <v>0</v>
      </c>
      <c r="G575" s="357">
        <v>0</v>
      </c>
      <c r="H575" s="357">
        <v>0.30264000000000035</v>
      </c>
    </row>
    <row r="576" spans="1:8" customFormat="1" ht="15">
      <c r="A576" s="356" t="s">
        <v>1753</v>
      </c>
      <c r="B576" s="357">
        <v>0</v>
      </c>
      <c r="C576" s="357">
        <v>0.25168000000000063</v>
      </c>
      <c r="D576" s="357">
        <v>0.25168000000000063</v>
      </c>
      <c r="E576" s="357">
        <v>0</v>
      </c>
      <c r="F576" s="357">
        <v>0</v>
      </c>
      <c r="G576" s="357">
        <v>0</v>
      </c>
      <c r="H576" s="357">
        <v>0.25168000000000063</v>
      </c>
    </row>
    <row r="577" spans="1:8" customFormat="1" ht="15">
      <c r="A577" s="356" t="s">
        <v>1754</v>
      </c>
      <c r="B577" s="357">
        <v>0</v>
      </c>
      <c r="C577" s="357">
        <v>0.10527999999999955</v>
      </c>
      <c r="D577" s="357">
        <v>0.10527999999999955</v>
      </c>
      <c r="E577" s="357">
        <v>0</v>
      </c>
      <c r="F577" s="357">
        <v>0</v>
      </c>
      <c r="G577" s="357">
        <v>0</v>
      </c>
      <c r="H577" s="357">
        <v>0.10527999999999955</v>
      </c>
    </row>
    <row r="578" spans="1:8" customFormat="1" ht="15">
      <c r="A578" s="356" t="s">
        <v>1755</v>
      </c>
      <c r="B578" s="357">
        <v>0</v>
      </c>
      <c r="C578" s="357">
        <v>9.7439999999999638E-2</v>
      </c>
      <c r="D578" s="357">
        <v>9.7439999999999638E-2</v>
      </c>
      <c r="E578" s="357">
        <v>0</v>
      </c>
      <c r="F578" s="357">
        <v>0</v>
      </c>
      <c r="G578" s="357">
        <v>0</v>
      </c>
      <c r="H578" s="357">
        <v>9.7439999999999638E-2</v>
      </c>
    </row>
    <row r="579" spans="1:8" customFormat="1" ht="15">
      <c r="A579" s="356" t="s">
        <v>1756</v>
      </c>
      <c r="B579" s="357">
        <v>0</v>
      </c>
      <c r="C579" s="357">
        <v>6.2399999999999706E-2</v>
      </c>
      <c r="D579" s="357">
        <v>6.2399999999999706E-2</v>
      </c>
      <c r="E579" s="357">
        <v>0</v>
      </c>
      <c r="F579" s="357">
        <v>0</v>
      </c>
      <c r="G579" s="357">
        <v>0</v>
      </c>
      <c r="H579" s="357">
        <v>6.2399999999999706E-2</v>
      </c>
    </row>
    <row r="580" spans="1:8" customFormat="1" ht="15">
      <c r="A580" s="356" t="s">
        <v>1757</v>
      </c>
      <c r="B580" s="357">
        <v>0</v>
      </c>
      <c r="C580" s="357">
        <v>5.8479999999999747E-2</v>
      </c>
      <c r="D580" s="357">
        <v>5.8479999999999747E-2</v>
      </c>
      <c r="E580" s="357">
        <v>0</v>
      </c>
      <c r="F580" s="357">
        <v>0</v>
      </c>
      <c r="G580" s="357">
        <v>0</v>
      </c>
      <c r="H580" s="357">
        <v>5.8479999999999747E-2</v>
      </c>
    </row>
    <row r="581" spans="1:8" customFormat="1" ht="15">
      <c r="A581" s="356" t="s">
        <v>1758</v>
      </c>
      <c r="B581" s="357">
        <v>0</v>
      </c>
      <c r="C581" s="357">
        <v>5.6159999999999786E-2</v>
      </c>
      <c r="D581" s="357">
        <v>5.6159999999999786E-2</v>
      </c>
      <c r="E581" s="357">
        <v>0</v>
      </c>
      <c r="F581" s="357">
        <v>0</v>
      </c>
      <c r="G581" s="357">
        <v>0</v>
      </c>
      <c r="H581" s="357">
        <v>5.6159999999999786E-2</v>
      </c>
    </row>
    <row r="582" spans="1:8" customFormat="1" ht="15">
      <c r="A582" s="356" t="s">
        <v>1759</v>
      </c>
      <c r="B582" s="357">
        <v>0</v>
      </c>
      <c r="C582" s="357">
        <v>4.7600000000000094E-2</v>
      </c>
      <c r="D582" s="357">
        <v>4.7600000000000094E-2</v>
      </c>
      <c r="E582" s="357">
        <v>0</v>
      </c>
      <c r="F582" s="357">
        <v>0</v>
      </c>
      <c r="G582" s="357">
        <v>0</v>
      </c>
      <c r="H582" s="357">
        <v>4.7600000000000094E-2</v>
      </c>
    </row>
    <row r="583" spans="1:8" customFormat="1" ht="15">
      <c r="A583" s="356" t="s">
        <v>1760</v>
      </c>
      <c r="B583" s="357">
        <v>0</v>
      </c>
      <c r="C583" s="357">
        <v>3.8960000000000036E-2</v>
      </c>
      <c r="D583" s="357">
        <v>3.8960000000000036E-2</v>
      </c>
      <c r="E583" s="357">
        <v>0</v>
      </c>
      <c r="F583" s="357">
        <v>0</v>
      </c>
      <c r="G583" s="357">
        <v>0</v>
      </c>
      <c r="H583" s="357">
        <v>3.8960000000000036E-2</v>
      </c>
    </row>
    <row r="584" spans="1:8" customFormat="1" ht="15">
      <c r="A584" s="356" t="s">
        <v>1761</v>
      </c>
      <c r="B584" s="357">
        <v>0</v>
      </c>
      <c r="C584" s="357">
        <v>3.744000000000005E-2</v>
      </c>
      <c r="D584" s="357">
        <v>3.744000000000005E-2</v>
      </c>
      <c r="E584" s="357">
        <v>0</v>
      </c>
      <c r="F584" s="357">
        <v>0</v>
      </c>
      <c r="G584" s="357">
        <v>0</v>
      </c>
      <c r="H584" s="357">
        <v>3.744000000000005E-2</v>
      </c>
    </row>
    <row r="585" spans="1:8" customFormat="1" ht="15">
      <c r="A585" s="356" t="s">
        <v>1762</v>
      </c>
      <c r="B585" s="357">
        <v>0</v>
      </c>
      <c r="C585" s="357">
        <v>3.744000000000005E-2</v>
      </c>
      <c r="D585" s="357">
        <v>3.744000000000005E-2</v>
      </c>
      <c r="E585" s="357">
        <v>0</v>
      </c>
      <c r="F585" s="357">
        <v>0</v>
      </c>
      <c r="G585" s="357">
        <v>0</v>
      </c>
      <c r="H585" s="357">
        <v>3.744000000000005E-2</v>
      </c>
    </row>
    <row r="586" spans="1:8" customFormat="1" ht="24.75">
      <c r="A586" s="356" t="s">
        <v>1748</v>
      </c>
      <c r="B586" s="357">
        <v>9.8277999999999999</v>
      </c>
      <c r="C586" s="357">
        <v>0</v>
      </c>
      <c r="D586" s="357">
        <v>-9.8277999999999999</v>
      </c>
      <c r="E586" s="357">
        <v>1.12259</v>
      </c>
      <c r="F586" s="357">
        <v>0</v>
      </c>
      <c r="G586" s="357">
        <v>-1.12259</v>
      </c>
      <c r="H586" s="357">
        <v>-10.950390000000001</v>
      </c>
    </row>
    <row r="587" spans="1:8" customFormat="1" ht="24.75">
      <c r="A587" s="356" t="s">
        <v>1767</v>
      </c>
      <c r="B587" s="357">
        <v>0</v>
      </c>
      <c r="C587" s="357">
        <v>0</v>
      </c>
      <c r="D587" s="357">
        <v>0</v>
      </c>
      <c r="E587" s="357">
        <v>4.6230000000000002</v>
      </c>
      <c r="F587" s="357">
        <v>0</v>
      </c>
      <c r="G587" s="357">
        <v>-4.6230000000000002</v>
      </c>
      <c r="H587" s="357">
        <v>-4.6230000000000002</v>
      </c>
    </row>
    <row r="588" spans="1:8" customFormat="1" ht="15">
      <c r="A588" s="356" t="s">
        <v>1764</v>
      </c>
      <c r="B588" s="357">
        <v>0</v>
      </c>
      <c r="C588" s="357">
        <v>0</v>
      </c>
      <c r="D588" s="357">
        <v>0</v>
      </c>
      <c r="E588" s="357">
        <v>4.1735974999999996</v>
      </c>
      <c r="F588" s="357">
        <v>0</v>
      </c>
      <c r="G588" s="357">
        <v>-4.1735974999999996</v>
      </c>
      <c r="H588" s="357">
        <v>-4.1735974999999996</v>
      </c>
    </row>
    <row r="589" spans="1:8" customFormat="1" ht="15">
      <c r="A589" s="356" t="s">
        <v>1772</v>
      </c>
      <c r="B589" s="357">
        <v>0</v>
      </c>
      <c r="C589" s="357">
        <v>0</v>
      </c>
      <c r="D589" s="357">
        <v>0</v>
      </c>
      <c r="E589" s="357">
        <v>1.2750000000000001E-3</v>
      </c>
      <c r="F589" s="357">
        <v>0</v>
      </c>
      <c r="G589" s="357">
        <v>-1.2750000000000001E-3</v>
      </c>
      <c r="H589" s="357">
        <v>-1.2750000000000001E-3</v>
      </c>
    </row>
    <row r="590" spans="1:8" customFormat="1" ht="15">
      <c r="A590" s="356" t="s">
        <v>1486</v>
      </c>
      <c r="B590" s="357">
        <v>0</v>
      </c>
      <c r="C590" s="357">
        <v>0</v>
      </c>
      <c r="D590" s="357">
        <v>0</v>
      </c>
      <c r="E590" s="357">
        <v>2.575E-3</v>
      </c>
      <c r="F590" s="357">
        <v>0</v>
      </c>
      <c r="G590" s="357">
        <v>-2.575E-3</v>
      </c>
      <c r="H590" s="357">
        <v>-2.575E-3</v>
      </c>
    </row>
    <row r="591" spans="1:8">
      <c r="A591" s="625" t="s">
        <v>118</v>
      </c>
      <c r="B591" s="626"/>
      <c r="C591" s="626"/>
      <c r="D591" s="626"/>
      <c r="E591" s="626"/>
      <c r="F591" s="626"/>
      <c r="G591" s="626"/>
      <c r="H591" s="627"/>
    </row>
    <row r="592" spans="1:8" ht="21" customHeight="1">
      <c r="A592" s="622" t="s">
        <v>139</v>
      </c>
      <c r="B592" s="623"/>
      <c r="C592" s="623"/>
      <c r="D592" s="623"/>
      <c r="E592" s="623"/>
      <c r="F592" s="623"/>
      <c r="G592" s="623"/>
      <c r="H592" s="624"/>
    </row>
    <row r="593" spans="1:8" ht="12" customHeight="1">
      <c r="A593" s="622" t="s">
        <v>140</v>
      </c>
      <c r="B593" s="623"/>
      <c r="C593" s="623"/>
      <c r="D593" s="623"/>
      <c r="E593" s="623"/>
      <c r="F593" s="623"/>
      <c r="G593" s="623"/>
      <c r="H593" s="624"/>
    </row>
    <row r="594" spans="1:8" ht="12" customHeight="1">
      <c r="A594" s="622" t="s">
        <v>1061</v>
      </c>
      <c r="B594" s="623"/>
      <c r="C594" s="623"/>
      <c r="D594" s="623"/>
      <c r="E594" s="623"/>
      <c r="F594" s="623"/>
      <c r="G594" s="623"/>
      <c r="H594" s="624"/>
    </row>
  </sheetData>
  <autoFilter ref="A3:H594" xr:uid="{00000000-0009-0000-0000-000022000000}"/>
  <mergeCells count="9">
    <mergeCell ref="A593:H593"/>
    <mergeCell ref="A594:H594"/>
    <mergeCell ref="A591:H591"/>
    <mergeCell ref="A592:H592"/>
    <mergeCell ref="A1:H1"/>
    <mergeCell ref="A2:A3"/>
    <mergeCell ref="B2:D2"/>
    <mergeCell ref="E2:G2"/>
    <mergeCell ref="H2:H3"/>
  </mergeCells>
  <phoneticPr fontId="83" type="noConversion"/>
  <pageMargins left="0.70866141732283472" right="0.51181102362204722" top="0.74803149606299213" bottom="0.74803149606299213" header="0.31496062992125984" footer="0.31496062992125984"/>
  <pageSetup paperSize="9" scale="9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51"/>
  <dimension ref="A1:Z140"/>
  <sheetViews>
    <sheetView zoomScale="90" zoomScaleNormal="90" workbookViewId="0">
      <selection activeCell="B134" sqref="B134"/>
    </sheetView>
  </sheetViews>
  <sheetFormatPr defaultColWidth="9.140625" defaultRowHeight="12"/>
  <cols>
    <col min="1" max="1" width="29.28515625" style="16" customWidth="1"/>
    <col min="2" max="2" width="10.140625" style="16" customWidth="1"/>
    <col min="3" max="3" width="10.85546875" style="16" customWidth="1"/>
    <col min="4" max="4" width="8.7109375" style="16" customWidth="1"/>
    <col min="5" max="7" width="10.5703125" style="16" customWidth="1"/>
    <col min="8" max="8" width="10.85546875" style="16" customWidth="1"/>
    <col min="9" max="9" width="10.140625" style="16" customWidth="1"/>
    <col min="10" max="10" width="9" style="16" customWidth="1"/>
    <col min="11" max="11" width="9.140625" style="16"/>
    <col min="12" max="12" width="23.5703125" style="16" bestFit="1" customWidth="1"/>
    <col min="13" max="16384" width="9.140625" style="16"/>
  </cols>
  <sheetData>
    <row r="1" spans="1:26" ht="12" customHeight="1">
      <c r="A1" s="583" t="s">
        <v>1060</v>
      </c>
      <c r="B1" s="584"/>
      <c r="C1" s="584"/>
      <c r="D1" s="584"/>
      <c r="E1" s="584"/>
      <c r="F1" s="584"/>
      <c r="G1" s="584"/>
      <c r="H1" s="584"/>
      <c r="I1" s="584"/>
      <c r="J1" s="601"/>
      <c r="L1" s="16" t="s">
        <v>83</v>
      </c>
    </row>
    <row r="2" spans="1:26">
      <c r="A2" s="629" t="s">
        <v>470</v>
      </c>
      <c r="B2" s="633" t="s">
        <v>829</v>
      </c>
      <c r="C2" s="634"/>
      <c r="D2" s="633" t="s">
        <v>830</v>
      </c>
      <c r="E2" s="634"/>
      <c r="F2" s="633" t="s">
        <v>831</v>
      </c>
      <c r="G2" s="634"/>
      <c r="H2" s="633" t="s">
        <v>832</v>
      </c>
      <c r="I2" s="634"/>
      <c r="J2" s="629" t="s">
        <v>129</v>
      </c>
      <c r="M2" s="632" t="s">
        <v>633</v>
      </c>
      <c r="N2" s="632"/>
      <c r="O2" s="632"/>
      <c r="P2" s="632" t="s">
        <v>679</v>
      </c>
      <c r="Q2" s="632"/>
      <c r="R2" s="632"/>
      <c r="S2" s="632" t="s">
        <v>792</v>
      </c>
      <c r="T2" s="632"/>
      <c r="U2" s="632"/>
      <c r="V2" s="632" t="s">
        <v>634</v>
      </c>
      <c r="W2" s="632"/>
      <c r="X2" s="632"/>
    </row>
    <row r="3" spans="1:26">
      <c r="A3" s="630"/>
      <c r="B3" s="378" t="s">
        <v>130</v>
      </c>
      <c r="C3" s="378" t="s">
        <v>560</v>
      </c>
      <c r="D3" s="378" t="s">
        <v>130</v>
      </c>
      <c r="E3" s="378" t="s">
        <v>560</v>
      </c>
      <c r="F3" s="378" t="s">
        <v>130</v>
      </c>
      <c r="G3" s="378" t="s">
        <v>560</v>
      </c>
      <c r="H3" s="378" t="s">
        <v>130</v>
      </c>
      <c r="I3" s="378" t="s">
        <v>560</v>
      </c>
      <c r="J3" s="630"/>
      <c r="M3" s="201" t="s">
        <v>130</v>
      </c>
      <c r="N3" s="201" t="s">
        <v>560</v>
      </c>
      <c r="O3" s="201" t="s">
        <v>131</v>
      </c>
      <c r="P3" s="201" t="s">
        <v>130</v>
      </c>
      <c r="Q3" s="201" t="s">
        <v>560</v>
      </c>
      <c r="R3" s="201" t="s">
        <v>131</v>
      </c>
      <c r="S3" s="201" t="s">
        <v>130</v>
      </c>
      <c r="T3" s="201" t="s">
        <v>560</v>
      </c>
      <c r="U3" s="201" t="s">
        <v>131</v>
      </c>
      <c r="V3" s="201" t="s">
        <v>130</v>
      </c>
      <c r="W3" s="201" t="s">
        <v>560</v>
      </c>
      <c r="X3" s="201" t="s">
        <v>131</v>
      </c>
      <c r="Y3" s="199" t="s">
        <v>640</v>
      </c>
      <c r="Z3" s="200" t="s">
        <v>576</v>
      </c>
    </row>
    <row r="4" spans="1:26" customFormat="1" ht="15">
      <c r="A4" s="356" t="s">
        <v>486</v>
      </c>
      <c r="B4" s="357">
        <f>M4</f>
        <v>0</v>
      </c>
      <c r="C4" s="357">
        <f>N4</f>
        <v>380.15284499999996</v>
      </c>
      <c r="D4" s="357">
        <f>P4</f>
        <v>0</v>
      </c>
      <c r="E4" s="357">
        <f>Q4</f>
        <v>448.10214749999994</v>
      </c>
      <c r="F4" s="357">
        <f>S4</f>
        <v>0</v>
      </c>
      <c r="G4" s="357">
        <f>T4</f>
        <v>0</v>
      </c>
      <c r="H4" s="357">
        <f>V4</f>
        <v>30.369254999999999</v>
      </c>
      <c r="I4" s="357">
        <f>W4</f>
        <v>604.96667250000007</v>
      </c>
      <c r="J4" s="357">
        <v>1402.85241</v>
      </c>
      <c r="L4" s="16"/>
      <c r="M4" s="143">
        <v>0</v>
      </c>
      <c r="N4" s="143">
        <v>380.15284499999996</v>
      </c>
      <c r="O4" s="143">
        <v>380.15284499999996</v>
      </c>
      <c r="P4" s="143">
        <v>0</v>
      </c>
      <c r="Q4" s="143">
        <v>448.10214749999994</v>
      </c>
      <c r="R4" s="143">
        <v>448.10214749999994</v>
      </c>
      <c r="S4" s="143">
        <v>0</v>
      </c>
      <c r="T4" s="143">
        <v>0</v>
      </c>
      <c r="U4" s="143">
        <v>0</v>
      </c>
      <c r="V4" s="143">
        <v>30.369254999999999</v>
      </c>
      <c r="W4" s="143">
        <v>604.96667250000007</v>
      </c>
      <c r="X4" s="143">
        <v>574.59741750000001</v>
      </c>
      <c r="Y4" s="179">
        <f>O4+R4+X4+U4</f>
        <v>1402.85241</v>
      </c>
      <c r="Z4" s="202">
        <f>Y4-J4</f>
        <v>0</v>
      </c>
    </row>
    <row r="5" spans="1:26" customFormat="1" ht="15">
      <c r="A5" s="356" t="s">
        <v>487</v>
      </c>
      <c r="B5" s="357">
        <f t="shared" ref="B5:C69" si="0">M5</f>
        <v>88.932247500000003</v>
      </c>
      <c r="C5" s="357">
        <f t="shared" si="0"/>
        <v>114.00639000000001</v>
      </c>
      <c r="D5" s="357">
        <f t="shared" ref="D5:E69" si="1">P5</f>
        <v>0</v>
      </c>
      <c r="E5" s="357">
        <f t="shared" si="1"/>
        <v>12.061542500000003</v>
      </c>
      <c r="F5" s="357">
        <f t="shared" ref="F5:G69" si="2">S5</f>
        <v>0</v>
      </c>
      <c r="G5" s="357">
        <f t="shared" si="2"/>
        <v>0</v>
      </c>
      <c r="H5" s="357">
        <f t="shared" ref="H5:I69" si="3">V5</f>
        <v>154.81666500000003</v>
      </c>
      <c r="I5" s="357">
        <f t="shared" si="3"/>
        <v>91.540032499999995</v>
      </c>
      <c r="J5" s="357">
        <v>-26.14094750000001</v>
      </c>
      <c r="L5" s="16"/>
      <c r="M5" s="143">
        <v>88.932247500000003</v>
      </c>
      <c r="N5" s="143">
        <v>114.00639000000001</v>
      </c>
      <c r="O5" s="143">
        <v>25.074142500000008</v>
      </c>
      <c r="P5" s="143">
        <v>0</v>
      </c>
      <c r="Q5" s="143">
        <v>12.061542500000003</v>
      </c>
      <c r="R5" s="143">
        <v>12.061542500000003</v>
      </c>
      <c r="S5" s="143">
        <v>0</v>
      </c>
      <c r="T5" s="143">
        <v>0</v>
      </c>
      <c r="U5" s="143">
        <v>0</v>
      </c>
      <c r="V5" s="143">
        <v>154.81666500000003</v>
      </c>
      <c r="W5" s="143">
        <v>91.540032499999995</v>
      </c>
      <c r="X5" s="143">
        <v>-63.276632500000019</v>
      </c>
      <c r="Y5" s="179">
        <f t="shared" ref="Y5:Y69" si="4">O5+R5+X5+U5</f>
        <v>-26.14094750000001</v>
      </c>
      <c r="Z5" s="202">
        <f t="shared" ref="Z5:Z69" si="5">Y5-J5</f>
        <v>0</v>
      </c>
    </row>
    <row r="6" spans="1:26" customFormat="1" ht="15">
      <c r="A6" s="356" t="s">
        <v>488</v>
      </c>
      <c r="B6" s="357">
        <f t="shared" si="0"/>
        <v>57.947177499999988</v>
      </c>
      <c r="C6" s="357">
        <f t="shared" si="0"/>
        <v>290.91754250000002</v>
      </c>
      <c r="D6" s="357">
        <f t="shared" si="1"/>
        <v>7.4501750000000015</v>
      </c>
      <c r="E6" s="357">
        <f t="shared" si="1"/>
        <v>0</v>
      </c>
      <c r="F6" s="357">
        <f t="shared" si="2"/>
        <v>0</v>
      </c>
      <c r="G6" s="357">
        <f t="shared" si="2"/>
        <v>0</v>
      </c>
      <c r="H6" s="357">
        <f t="shared" si="3"/>
        <v>38.911727500000012</v>
      </c>
      <c r="I6" s="357">
        <f t="shared" si="3"/>
        <v>489.19261499999999</v>
      </c>
      <c r="J6" s="357">
        <v>675.80107749999991</v>
      </c>
      <c r="L6" s="16"/>
      <c r="M6" s="143">
        <v>57.947177499999988</v>
      </c>
      <c r="N6" s="143">
        <v>290.91754250000002</v>
      </c>
      <c r="O6" s="143">
        <v>232.97036499999999</v>
      </c>
      <c r="P6" s="143">
        <v>7.4501750000000015</v>
      </c>
      <c r="Q6" s="143">
        <v>0</v>
      </c>
      <c r="R6" s="143">
        <v>-7.4501750000000015</v>
      </c>
      <c r="S6" s="143">
        <v>0</v>
      </c>
      <c r="T6" s="143">
        <v>0</v>
      </c>
      <c r="U6" s="143">
        <v>0</v>
      </c>
      <c r="V6" s="143">
        <v>38.911727500000012</v>
      </c>
      <c r="W6" s="143">
        <v>489.19261499999999</v>
      </c>
      <c r="X6" s="143">
        <v>450.28088749999989</v>
      </c>
      <c r="Y6" s="179">
        <f t="shared" si="4"/>
        <v>675.80107749999991</v>
      </c>
      <c r="Z6" s="202">
        <f t="shared" si="5"/>
        <v>0</v>
      </c>
    </row>
    <row r="7" spans="1:26" customFormat="1" ht="15">
      <c r="A7" s="356" t="s">
        <v>489</v>
      </c>
      <c r="B7" s="357">
        <f t="shared" si="0"/>
        <v>199.476405</v>
      </c>
      <c r="C7" s="357">
        <f t="shared" si="0"/>
        <v>18.303932500000002</v>
      </c>
      <c r="D7" s="357">
        <f t="shared" si="1"/>
        <v>2.4145750000000006</v>
      </c>
      <c r="E7" s="357">
        <f t="shared" si="1"/>
        <v>6.4549875000000005</v>
      </c>
      <c r="F7" s="357">
        <f t="shared" si="2"/>
        <v>0</v>
      </c>
      <c r="G7" s="357">
        <f t="shared" si="2"/>
        <v>0</v>
      </c>
      <c r="H7" s="357">
        <f t="shared" si="3"/>
        <v>167.62791750000002</v>
      </c>
      <c r="I7" s="357">
        <f t="shared" si="3"/>
        <v>79.210234999999983</v>
      </c>
      <c r="J7" s="357">
        <v>-265.54974249999998</v>
      </c>
      <c r="L7" s="16"/>
      <c r="M7" s="143">
        <v>199.476405</v>
      </c>
      <c r="N7" s="143">
        <v>18.303932500000002</v>
      </c>
      <c r="O7" s="143">
        <v>-181.1724725</v>
      </c>
      <c r="P7" s="143">
        <v>2.4145750000000006</v>
      </c>
      <c r="Q7" s="143">
        <v>6.4549875000000005</v>
      </c>
      <c r="R7" s="143">
        <v>4.0404124999999995</v>
      </c>
      <c r="S7" s="143">
        <v>0</v>
      </c>
      <c r="T7" s="143">
        <v>0</v>
      </c>
      <c r="U7" s="143">
        <v>0</v>
      </c>
      <c r="V7" s="143">
        <v>167.62791750000002</v>
      </c>
      <c r="W7" s="143">
        <v>79.210234999999983</v>
      </c>
      <c r="X7" s="143">
        <v>-88.417682500000012</v>
      </c>
      <c r="Y7" s="179">
        <f t="shared" si="4"/>
        <v>-265.54974249999998</v>
      </c>
      <c r="Z7" s="202">
        <f t="shared" si="5"/>
        <v>0</v>
      </c>
    </row>
    <row r="8" spans="1:26" customFormat="1" ht="15">
      <c r="A8" s="356" t="s">
        <v>490</v>
      </c>
      <c r="B8" s="357">
        <f t="shared" si="0"/>
        <v>238.06018000000003</v>
      </c>
      <c r="C8" s="357">
        <f t="shared" si="0"/>
        <v>261.51620499999996</v>
      </c>
      <c r="D8" s="357">
        <f t="shared" si="1"/>
        <v>17.949199999999998</v>
      </c>
      <c r="E8" s="357">
        <f t="shared" si="1"/>
        <v>11.8931225</v>
      </c>
      <c r="F8" s="357">
        <f t="shared" si="2"/>
        <v>0</v>
      </c>
      <c r="G8" s="357">
        <f t="shared" si="2"/>
        <v>0</v>
      </c>
      <c r="H8" s="357">
        <f t="shared" si="3"/>
        <v>117.24884000000002</v>
      </c>
      <c r="I8" s="357">
        <f t="shared" si="3"/>
        <v>235.16121500000003</v>
      </c>
      <c r="J8" s="357">
        <v>135.31232249999999</v>
      </c>
      <c r="L8" s="16"/>
      <c r="M8" s="143">
        <v>238.06018000000003</v>
      </c>
      <c r="N8" s="143">
        <v>261.51620499999996</v>
      </c>
      <c r="O8" s="143">
        <v>23.456024999999997</v>
      </c>
      <c r="P8" s="143">
        <v>17.949199999999998</v>
      </c>
      <c r="Q8" s="143">
        <v>11.8931225</v>
      </c>
      <c r="R8" s="143">
        <v>-6.0560774999999998</v>
      </c>
      <c r="S8" s="143">
        <v>0</v>
      </c>
      <c r="T8" s="143">
        <v>0</v>
      </c>
      <c r="U8" s="143">
        <v>0</v>
      </c>
      <c r="V8" s="143">
        <v>117.24884000000002</v>
      </c>
      <c r="W8" s="143">
        <v>235.16121500000003</v>
      </c>
      <c r="X8" s="143">
        <v>117.912375</v>
      </c>
      <c r="Y8" s="179">
        <f t="shared" si="4"/>
        <v>135.31232249999999</v>
      </c>
      <c r="Z8" s="202">
        <f t="shared" si="5"/>
        <v>0</v>
      </c>
    </row>
    <row r="9" spans="1:26" customFormat="1" ht="15">
      <c r="A9" s="356" t="s">
        <v>491</v>
      </c>
      <c r="B9" s="357">
        <f t="shared" si="0"/>
        <v>3.3017500000000002</v>
      </c>
      <c r="C9" s="357">
        <f t="shared" si="0"/>
        <v>85.097685000000013</v>
      </c>
      <c r="D9" s="357">
        <f t="shared" si="1"/>
        <v>17.642984999999999</v>
      </c>
      <c r="E9" s="357">
        <f t="shared" si="1"/>
        <v>0</v>
      </c>
      <c r="F9" s="357">
        <f t="shared" si="2"/>
        <v>0</v>
      </c>
      <c r="G9" s="357">
        <f t="shared" si="2"/>
        <v>0</v>
      </c>
      <c r="H9" s="357">
        <f t="shared" si="3"/>
        <v>27.949417500000003</v>
      </c>
      <c r="I9" s="357">
        <f t="shared" si="3"/>
        <v>61.253314999999994</v>
      </c>
      <c r="J9" s="357">
        <v>97.456847500000009</v>
      </c>
      <c r="L9" s="16"/>
      <c r="M9" s="143">
        <v>3.3017500000000002</v>
      </c>
      <c r="N9" s="143">
        <v>85.097685000000013</v>
      </c>
      <c r="O9" s="143">
        <v>81.795935</v>
      </c>
      <c r="P9" s="143">
        <v>17.642984999999999</v>
      </c>
      <c r="Q9" s="143">
        <v>0</v>
      </c>
      <c r="R9" s="143">
        <v>-17.642984999999999</v>
      </c>
      <c r="S9" s="143">
        <v>0</v>
      </c>
      <c r="T9" s="143">
        <v>0</v>
      </c>
      <c r="U9" s="143">
        <v>0</v>
      </c>
      <c r="V9" s="143">
        <v>27.949417500000003</v>
      </c>
      <c r="W9" s="143">
        <v>61.253314999999994</v>
      </c>
      <c r="X9" s="143">
        <v>33.303897499999998</v>
      </c>
      <c r="Y9" s="179">
        <f t="shared" si="4"/>
        <v>97.456847500000009</v>
      </c>
      <c r="Z9" s="202">
        <f t="shared" si="5"/>
        <v>0</v>
      </c>
    </row>
    <row r="10" spans="1:26" customFormat="1" ht="15">
      <c r="A10" s="356" t="s">
        <v>492</v>
      </c>
      <c r="B10" s="357">
        <f t="shared" si="0"/>
        <v>145.16263999999995</v>
      </c>
      <c r="C10" s="357">
        <f t="shared" si="0"/>
        <v>38.102152500000003</v>
      </c>
      <c r="D10" s="357">
        <f t="shared" si="1"/>
        <v>52.778880000000001</v>
      </c>
      <c r="E10" s="357">
        <f t="shared" si="1"/>
        <v>0</v>
      </c>
      <c r="F10" s="357">
        <f t="shared" si="2"/>
        <v>0</v>
      </c>
      <c r="G10" s="357">
        <f t="shared" si="2"/>
        <v>0</v>
      </c>
      <c r="H10" s="357">
        <f t="shared" si="3"/>
        <v>83.29983249999998</v>
      </c>
      <c r="I10" s="357">
        <f t="shared" si="3"/>
        <v>92.309842500000002</v>
      </c>
      <c r="J10" s="357">
        <v>-150.82935750000001</v>
      </c>
      <c r="L10" s="16"/>
      <c r="M10" s="143">
        <v>145.16263999999995</v>
      </c>
      <c r="N10" s="143">
        <v>38.102152500000003</v>
      </c>
      <c r="O10" s="143">
        <v>-107.06048750000001</v>
      </c>
      <c r="P10" s="143">
        <v>52.778880000000001</v>
      </c>
      <c r="Q10" s="143">
        <v>0</v>
      </c>
      <c r="R10" s="143">
        <v>-52.778880000000001</v>
      </c>
      <c r="S10" s="143">
        <v>0</v>
      </c>
      <c r="T10" s="143">
        <v>0</v>
      </c>
      <c r="U10" s="143">
        <v>0</v>
      </c>
      <c r="V10" s="143">
        <v>83.29983249999998</v>
      </c>
      <c r="W10" s="143">
        <v>92.309842500000002</v>
      </c>
      <c r="X10" s="143">
        <v>9.0100099999999976</v>
      </c>
      <c r="Y10" s="179">
        <f t="shared" si="4"/>
        <v>-150.82935750000001</v>
      </c>
      <c r="Z10" s="202">
        <f t="shared" si="5"/>
        <v>0</v>
      </c>
    </row>
    <row r="11" spans="1:26" customFormat="1" ht="15">
      <c r="A11" s="356" t="s">
        <v>134</v>
      </c>
      <c r="B11" s="357">
        <f t="shared" si="0"/>
        <v>3.8416074999999994</v>
      </c>
      <c r="C11" s="357">
        <f t="shared" si="0"/>
        <v>0</v>
      </c>
      <c r="D11" s="357">
        <f t="shared" si="1"/>
        <v>15.146817500000001</v>
      </c>
      <c r="E11" s="357">
        <f t="shared" si="1"/>
        <v>0</v>
      </c>
      <c r="F11" s="357">
        <f t="shared" si="2"/>
        <v>0</v>
      </c>
      <c r="G11" s="357">
        <f t="shared" si="2"/>
        <v>0</v>
      </c>
      <c r="H11" s="357">
        <f t="shared" si="3"/>
        <v>32.919019999999996</v>
      </c>
      <c r="I11" s="357">
        <f t="shared" si="3"/>
        <v>0.565025</v>
      </c>
      <c r="J11" s="357">
        <v>-51.342419999999997</v>
      </c>
      <c r="L11" s="16"/>
      <c r="M11" s="143">
        <v>3.8416074999999994</v>
      </c>
      <c r="N11" s="143">
        <v>0</v>
      </c>
      <c r="O11" s="143">
        <v>-3.8416074999999994</v>
      </c>
      <c r="P11" s="143">
        <v>15.146817500000001</v>
      </c>
      <c r="Q11" s="143">
        <v>0</v>
      </c>
      <c r="R11" s="143">
        <v>-15.146817500000001</v>
      </c>
      <c r="S11" s="143">
        <v>0</v>
      </c>
      <c r="T11" s="143">
        <v>0</v>
      </c>
      <c r="U11" s="143">
        <v>0</v>
      </c>
      <c r="V11" s="143">
        <v>32.919019999999996</v>
      </c>
      <c r="W11" s="143">
        <v>0.565025</v>
      </c>
      <c r="X11" s="143">
        <v>-32.353994999999998</v>
      </c>
      <c r="Y11" s="179">
        <f t="shared" si="4"/>
        <v>-51.342419999999997</v>
      </c>
      <c r="Z11" s="202">
        <f t="shared" si="5"/>
        <v>0</v>
      </c>
    </row>
    <row r="12" spans="1:26" customFormat="1" ht="15">
      <c r="A12" s="356" t="s">
        <v>493</v>
      </c>
      <c r="B12" s="357">
        <f t="shared" si="0"/>
        <v>14.270220000000002</v>
      </c>
      <c r="C12" s="357">
        <f t="shared" si="0"/>
        <v>7.0985849999999999</v>
      </c>
      <c r="D12" s="357">
        <f t="shared" si="1"/>
        <v>0</v>
      </c>
      <c r="E12" s="357">
        <f t="shared" si="1"/>
        <v>0</v>
      </c>
      <c r="F12" s="357">
        <f t="shared" si="2"/>
        <v>0</v>
      </c>
      <c r="G12" s="357">
        <f t="shared" si="2"/>
        <v>0</v>
      </c>
      <c r="H12" s="357">
        <f t="shared" si="3"/>
        <v>1.9162174999999999</v>
      </c>
      <c r="I12" s="357">
        <f t="shared" si="3"/>
        <v>1.6394399999999998</v>
      </c>
      <c r="J12" s="357">
        <v>-7.4484124999999999</v>
      </c>
      <c r="L12" s="16"/>
      <c r="M12" s="143">
        <v>14.270220000000002</v>
      </c>
      <c r="N12" s="143">
        <v>7.0985849999999999</v>
      </c>
      <c r="O12" s="143">
        <v>-7.1716350000000002</v>
      </c>
      <c r="P12" s="143">
        <v>0</v>
      </c>
      <c r="Q12" s="143">
        <v>0</v>
      </c>
      <c r="R12" s="143">
        <v>0</v>
      </c>
      <c r="S12" s="143">
        <v>0</v>
      </c>
      <c r="T12" s="143">
        <v>0</v>
      </c>
      <c r="U12" s="143">
        <v>0</v>
      </c>
      <c r="V12" s="143">
        <v>1.9162174999999999</v>
      </c>
      <c r="W12" s="143">
        <v>1.6394399999999998</v>
      </c>
      <c r="X12" s="143">
        <v>-0.27677749999999984</v>
      </c>
      <c r="Y12" s="179">
        <f t="shared" si="4"/>
        <v>-7.4484124999999999</v>
      </c>
      <c r="Z12" s="202">
        <f t="shared" si="5"/>
        <v>0</v>
      </c>
    </row>
    <row r="13" spans="1:26" customFormat="1" ht="15">
      <c r="A13" s="356" t="s">
        <v>71</v>
      </c>
      <c r="B13" s="357">
        <f t="shared" si="0"/>
        <v>61.001269999999998</v>
      </c>
      <c r="C13" s="357">
        <f t="shared" si="0"/>
        <v>46.754462499999995</v>
      </c>
      <c r="D13" s="357">
        <f t="shared" si="1"/>
        <v>23.814314999999997</v>
      </c>
      <c r="E13" s="357">
        <f t="shared" si="1"/>
        <v>5.3511899999999981</v>
      </c>
      <c r="F13" s="357">
        <f t="shared" si="2"/>
        <v>0</v>
      </c>
      <c r="G13" s="357">
        <f t="shared" si="2"/>
        <v>0</v>
      </c>
      <c r="H13" s="357">
        <f t="shared" si="3"/>
        <v>102.73804000000003</v>
      </c>
      <c r="I13" s="357">
        <f t="shared" si="3"/>
        <v>62.266462499999996</v>
      </c>
      <c r="J13" s="357">
        <v>-73.181509999999975</v>
      </c>
      <c r="L13" s="16"/>
      <c r="M13" s="143">
        <v>61.001269999999998</v>
      </c>
      <c r="N13" s="143">
        <v>46.754462499999995</v>
      </c>
      <c r="O13" s="143">
        <v>-14.246807500000003</v>
      </c>
      <c r="P13" s="143">
        <v>23.814314999999997</v>
      </c>
      <c r="Q13" s="143">
        <v>5.3511899999999981</v>
      </c>
      <c r="R13" s="143">
        <v>-18.463124999999998</v>
      </c>
      <c r="S13" s="143">
        <v>0</v>
      </c>
      <c r="T13" s="143">
        <v>0</v>
      </c>
      <c r="U13" s="143">
        <v>0</v>
      </c>
      <c r="V13" s="143">
        <v>102.73804000000003</v>
      </c>
      <c r="W13" s="143">
        <v>62.266462499999996</v>
      </c>
      <c r="X13" s="143">
        <v>-40.471577499999981</v>
      </c>
      <c r="Y13" s="179">
        <f t="shared" si="4"/>
        <v>-73.181509999999975</v>
      </c>
      <c r="Z13" s="202">
        <f t="shared" si="5"/>
        <v>0</v>
      </c>
    </row>
    <row r="14" spans="1:26" customFormat="1" ht="15">
      <c r="A14" s="356" t="s">
        <v>494</v>
      </c>
      <c r="B14" s="357">
        <f t="shared" si="0"/>
        <v>44.884295000000009</v>
      </c>
      <c r="C14" s="357">
        <f t="shared" si="0"/>
        <v>77.461617499999988</v>
      </c>
      <c r="D14" s="357">
        <f t="shared" si="1"/>
        <v>51.641977499999996</v>
      </c>
      <c r="E14" s="357">
        <f t="shared" si="1"/>
        <v>62.158162499999996</v>
      </c>
      <c r="F14" s="357">
        <f t="shared" si="2"/>
        <v>0</v>
      </c>
      <c r="G14" s="357">
        <f t="shared" si="2"/>
        <v>0</v>
      </c>
      <c r="H14" s="357">
        <f t="shared" si="3"/>
        <v>56.453449999999997</v>
      </c>
      <c r="I14" s="357">
        <f t="shared" si="3"/>
        <v>129.30570250000002</v>
      </c>
      <c r="J14" s="357">
        <v>115.94575999999998</v>
      </c>
      <c r="L14" s="16"/>
      <c r="M14" s="143">
        <v>44.884295000000009</v>
      </c>
      <c r="N14" s="143">
        <v>77.461617499999988</v>
      </c>
      <c r="O14" s="143">
        <v>32.577322500000008</v>
      </c>
      <c r="P14" s="143">
        <v>51.641977499999996</v>
      </c>
      <c r="Q14" s="143">
        <v>62.158162499999996</v>
      </c>
      <c r="R14" s="143">
        <v>10.516184999999997</v>
      </c>
      <c r="S14" s="143">
        <v>0</v>
      </c>
      <c r="T14" s="143">
        <v>0</v>
      </c>
      <c r="U14" s="143">
        <v>0</v>
      </c>
      <c r="V14" s="143">
        <v>56.453449999999997</v>
      </c>
      <c r="W14" s="143">
        <v>129.30570250000002</v>
      </c>
      <c r="X14" s="143">
        <v>72.852252499999977</v>
      </c>
      <c r="Y14" s="179">
        <f t="shared" si="4"/>
        <v>115.94575999999998</v>
      </c>
      <c r="Z14" s="202">
        <f t="shared" si="5"/>
        <v>0</v>
      </c>
    </row>
    <row r="15" spans="1:26" customFormat="1" ht="15">
      <c r="A15" s="356" t="s">
        <v>495</v>
      </c>
      <c r="B15" s="357">
        <f t="shared" si="0"/>
        <v>86.589799999999997</v>
      </c>
      <c r="C15" s="357">
        <f t="shared" si="0"/>
        <v>522.5609649999999</v>
      </c>
      <c r="D15" s="357">
        <f t="shared" si="1"/>
        <v>0</v>
      </c>
      <c r="E15" s="357">
        <f t="shared" si="1"/>
        <v>19.412407500000004</v>
      </c>
      <c r="F15" s="358">
        <f t="shared" si="2"/>
        <v>0.2</v>
      </c>
      <c r="G15" s="357">
        <f t="shared" si="2"/>
        <v>0</v>
      </c>
      <c r="H15" s="357">
        <f t="shared" si="3"/>
        <v>42.950052499999998</v>
      </c>
      <c r="I15" s="357">
        <f t="shared" si="3"/>
        <v>95.918750000000017</v>
      </c>
      <c r="J15" s="357">
        <v>508.1522700000001</v>
      </c>
      <c r="L15" s="16"/>
      <c r="M15" s="143">
        <v>86.589799999999997</v>
      </c>
      <c r="N15" s="143">
        <v>522.5609649999999</v>
      </c>
      <c r="O15" s="143">
        <v>435.97116500000004</v>
      </c>
      <c r="P15" s="143">
        <v>0</v>
      </c>
      <c r="Q15" s="143">
        <v>19.412407500000004</v>
      </c>
      <c r="R15" s="143">
        <v>19.412407500000004</v>
      </c>
      <c r="S15" s="143">
        <v>0.2</v>
      </c>
      <c r="T15" s="143">
        <v>0</v>
      </c>
      <c r="U15" s="143">
        <v>-0.2</v>
      </c>
      <c r="V15" s="143">
        <v>42.950052499999998</v>
      </c>
      <c r="W15" s="143">
        <v>95.918750000000017</v>
      </c>
      <c r="X15" s="143">
        <v>52.968697500000005</v>
      </c>
      <c r="Y15" s="179">
        <f t="shared" si="4"/>
        <v>508.1522700000001</v>
      </c>
      <c r="Z15" s="202">
        <f t="shared" si="5"/>
        <v>0</v>
      </c>
    </row>
    <row r="16" spans="1:26" customFormat="1" ht="15">
      <c r="A16" s="356" t="s">
        <v>496</v>
      </c>
      <c r="B16" s="357">
        <f t="shared" si="0"/>
        <v>100.69645750000002</v>
      </c>
      <c r="C16" s="357">
        <f t="shared" si="0"/>
        <v>91.378160000000022</v>
      </c>
      <c r="D16" s="357">
        <f t="shared" si="1"/>
        <v>0</v>
      </c>
      <c r="E16" s="357">
        <f t="shared" si="1"/>
        <v>16.605377499999999</v>
      </c>
      <c r="F16" s="357">
        <f t="shared" si="2"/>
        <v>0</v>
      </c>
      <c r="G16" s="357">
        <f t="shared" si="2"/>
        <v>0</v>
      </c>
      <c r="H16" s="357">
        <f t="shared" si="3"/>
        <v>102.23957</v>
      </c>
      <c r="I16" s="357">
        <f t="shared" si="3"/>
        <v>32.601725000000002</v>
      </c>
      <c r="J16" s="357">
        <v>-62.35076500000001</v>
      </c>
      <c r="L16" s="16"/>
      <c r="M16" s="143">
        <v>100.69645750000002</v>
      </c>
      <c r="N16" s="143">
        <v>91.378160000000022</v>
      </c>
      <c r="O16" s="143">
        <v>-9.3182974999999999</v>
      </c>
      <c r="P16" s="143">
        <v>0</v>
      </c>
      <c r="Q16" s="143">
        <v>16.605377499999999</v>
      </c>
      <c r="R16" s="143">
        <v>16.605377499999999</v>
      </c>
      <c r="S16" s="143">
        <v>0</v>
      </c>
      <c r="T16" s="143">
        <v>0</v>
      </c>
      <c r="U16" s="143">
        <v>0</v>
      </c>
      <c r="V16" s="143">
        <v>102.23957</v>
      </c>
      <c r="W16" s="143">
        <v>32.601725000000002</v>
      </c>
      <c r="X16" s="143">
        <v>-69.637845000000013</v>
      </c>
      <c r="Y16" s="179">
        <f t="shared" si="4"/>
        <v>-62.35076500000001</v>
      </c>
      <c r="Z16" s="202">
        <f t="shared" si="5"/>
        <v>0</v>
      </c>
    </row>
    <row r="17" spans="1:26" customFormat="1" ht="15">
      <c r="A17" s="356" t="s">
        <v>502</v>
      </c>
      <c r="B17" s="357">
        <f t="shared" si="0"/>
        <v>8.5355574999999995</v>
      </c>
      <c r="C17" s="357">
        <f t="shared" si="0"/>
        <v>14.096642500000002</v>
      </c>
      <c r="D17" s="357">
        <f t="shared" si="1"/>
        <v>0</v>
      </c>
      <c r="E17" s="357">
        <f t="shared" si="1"/>
        <v>8.5649999999999997E-3</v>
      </c>
      <c r="F17" s="357">
        <f t="shared" si="2"/>
        <v>0</v>
      </c>
      <c r="G17" s="357">
        <f t="shared" si="2"/>
        <v>0</v>
      </c>
      <c r="H17" s="357">
        <f t="shared" si="3"/>
        <v>2.6372400000000003</v>
      </c>
      <c r="I17" s="357">
        <f t="shared" si="3"/>
        <v>3.5498750000000001</v>
      </c>
      <c r="J17" s="357">
        <v>6.482285000000001</v>
      </c>
      <c r="L17" s="16"/>
      <c r="M17" s="143">
        <v>8.5355574999999995</v>
      </c>
      <c r="N17" s="143">
        <v>14.096642500000002</v>
      </c>
      <c r="O17" s="143">
        <v>5.5610850000000012</v>
      </c>
      <c r="P17" s="143">
        <v>0</v>
      </c>
      <c r="Q17" s="143">
        <v>8.5649999999999997E-3</v>
      </c>
      <c r="R17" s="143">
        <v>8.5649999999999997E-3</v>
      </c>
      <c r="S17" s="143">
        <v>0</v>
      </c>
      <c r="T17" s="143">
        <v>0</v>
      </c>
      <c r="U17" s="143">
        <v>0</v>
      </c>
      <c r="V17" s="143">
        <v>2.6372400000000003</v>
      </c>
      <c r="W17" s="143">
        <v>3.5498750000000001</v>
      </c>
      <c r="X17" s="143">
        <v>0.9126350000000002</v>
      </c>
      <c r="Y17" s="179">
        <f t="shared" si="4"/>
        <v>6.482285000000001</v>
      </c>
      <c r="Z17" s="202">
        <f t="shared" si="5"/>
        <v>0</v>
      </c>
    </row>
    <row r="18" spans="1:26" customFormat="1" ht="15">
      <c r="A18" s="356" t="s">
        <v>707</v>
      </c>
      <c r="B18" s="357">
        <f t="shared" si="0"/>
        <v>0</v>
      </c>
      <c r="C18" s="357">
        <f t="shared" si="0"/>
        <v>259.10284000000001</v>
      </c>
      <c r="D18" s="357">
        <f t="shared" si="1"/>
        <v>0</v>
      </c>
      <c r="E18" s="357">
        <f t="shared" si="1"/>
        <v>9.6437499999999995E-2</v>
      </c>
      <c r="F18" s="357">
        <f t="shared" si="2"/>
        <v>0</v>
      </c>
      <c r="G18" s="357">
        <f t="shared" si="2"/>
        <v>0</v>
      </c>
      <c r="H18" s="357">
        <f t="shared" si="3"/>
        <v>1.2630049999999999</v>
      </c>
      <c r="I18" s="357">
        <f t="shared" si="3"/>
        <v>19.282990000000002</v>
      </c>
      <c r="J18" s="357">
        <v>277.21926250000001</v>
      </c>
      <c r="L18" s="16"/>
      <c r="M18" s="143">
        <v>0</v>
      </c>
      <c r="N18" s="143">
        <v>259.10284000000001</v>
      </c>
      <c r="O18" s="143">
        <v>259.10284000000001</v>
      </c>
      <c r="P18" s="143">
        <v>0</v>
      </c>
      <c r="Q18" s="143">
        <v>9.6437499999999995E-2</v>
      </c>
      <c r="R18" s="143">
        <v>9.6437499999999995E-2</v>
      </c>
      <c r="S18" s="143">
        <v>0</v>
      </c>
      <c r="T18" s="143">
        <v>0</v>
      </c>
      <c r="U18" s="143">
        <v>0</v>
      </c>
      <c r="V18" s="143">
        <v>1.2630049999999999</v>
      </c>
      <c r="W18" s="143">
        <v>19.282990000000002</v>
      </c>
      <c r="X18" s="143">
        <v>18.019984999999998</v>
      </c>
      <c r="Y18" s="179">
        <f t="shared" si="4"/>
        <v>277.21926250000001</v>
      </c>
      <c r="Z18" s="202">
        <f t="shared" si="5"/>
        <v>0</v>
      </c>
    </row>
    <row r="19" spans="1:26" customFormat="1" ht="15">
      <c r="A19" s="356" t="s">
        <v>497</v>
      </c>
      <c r="B19" s="357">
        <f t="shared" si="0"/>
        <v>85.984729999999999</v>
      </c>
      <c r="C19" s="357">
        <f t="shared" si="0"/>
        <v>153.89983500000005</v>
      </c>
      <c r="D19" s="357">
        <f t="shared" si="1"/>
        <v>30.968802500000002</v>
      </c>
      <c r="E19" s="357">
        <f t="shared" si="1"/>
        <v>9.2338925000000032</v>
      </c>
      <c r="F19" s="357">
        <f t="shared" si="2"/>
        <v>0</v>
      </c>
      <c r="G19" s="357">
        <f t="shared" si="2"/>
        <v>0</v>
      </c>
      <c r="H19" s="357">
        <f t="shared" si="3"/>
        <v>137.54121750000002</v>
      </c>
      <c r="I19" s="357">
        <f t="shared" si="3"/>
        <v>87.173779999999965</v>
      </c>
      <c r="J19" s="357">
        <v>-4.1872425000000177</v>
      </c>
      <c r="L19" s="16"/>
      <c r="M19" s="143">
        <v>85.984729999999999</v>
      </c>
      <c r="N19" s="143">
        <v>153.89983500000005</v>
      </c>
      <c r="O19" s="143">
        <v>67.915104999999983</v>
      </c>
      <c r="P19" s="143">
        <v>30.968802500000002</v>
      </c>
      <c r="Q19" s="143">
        <v>9.2338925000000032</v>
      </c>
      <c r="R19" s="143">
        <v>-21.734910000000003</v>
      </c>
      <c r="S19" s="143">
        <v>0</v>
      </c>
      <c r="T19" s="143">
        <v>0</v>
      </c>
      <c r="U19" s="143">
        <v>0</v>
      </c>
      <c r="V19" s="143">
        <v>137.54121750000002</v>
      </c>
      <c r="W19" s="143">
        <v>87.173779999999965</v>
      </c>
      <c r="X19" s="143">
        <v>-50.367437500000001</v>
      </c>
      <c r="Y19" s="179">
        <f t="shared" si="4"/>
        <v>-4.1872425000000177</v>
      </c>
      <c r="Z19" s="202">
        <f t="shared" si="5"/>
        <v>0</v>
      </c>
    </row>
    <row r="20" spans="1:26" customFormat="1" ht="15">
      <c r="A20" s="356" t="s">
        <v>498</v>
      </c>
      <c r="B20" s="357">
        <f t="shared" si="0"/>
        <v>578.65899000000002</v>
      </c>
      <c r="C20" s="357">
        <f t="shared" si="0"/>
        <v>34.773367499999999</v>
      </c>
      <c r="D20" s="357">
        <f t="shared" si="1"/>
        <v>176.234455</v>
      </c>
      <c r="E20" s="357">
        <f t="shared" si="1"/>
        <v>18.222887499999999</v>
      </c>
      <c r="F20" s="357">
        <f t="shared" si="2"/>
        <v>0</v>
      </c>
      <c r="G20" s="357">
        <f t="shared" si="2"/>
        <v>0</v>
      </c>
      <c r="H20" s="357">
        <f t="shared" si="3"/>
        <v>280.27458999999999</v>
      </c>
      <c r="I20" s="357">
        <f t="shared" si="3"/>
        <v>10.451627499999999</v>
      </c>
      <c r="J20" s="357">
        <v>-971.72015250000015</v>
      </c>
      <c r="L20" s="16"/>
      <c r="M20" s="143">
        <v>578.65899000000002</v>
      </c>
      <c r="N20" s="143">
        <v>34.773367499999999</v>
      </c>
      <c r="O20" s="143">
        <v>-543.88562250000007</v>
      </c>
      <c r="P20" s="143">
        <v>176.234455</v>
      </c>
      <c r="Q20" s="143">
        <v>18.222887499999999</v>
      </c>
      <c r="R20" s="143">
        <v>-158.01156750000004</v>
      </c>
      <c r="S20" s="143">
        <v>0</v>
      </c>
      <c r="T20" s="143">
        <v>0</v>
      </c>
      <c r="U20" s="143">
        <v>0</v>
      </c>
      <c r="V20" s="143">
        <v>280.27458999999999</v>
      </c>
      <c r="W20" s="143">
        <v>10.451627499999999</v>
      </c>
      <c r="X20" s="143">
        <v>-269.82296250000002</v>
      </c>
      <c r="Y20" s="179">
        <f t="shared" si="4"/>
        <v>-971.72015250000015</v>
      </c>
      <c r="Z20" s="202">
        <f t="shared" si="5"/>
        <v>0</v>
      </c>
    </row>
    <row r="21" spans="1:26" customFormat="1" ht="15">
      <c r="A21" s="356" t="s">
        <v>499</v>
      </c>
      <c r="B21" s="357">
        <f t="shared" si="0"/>
        <v>7.6249824999999998</v>
      </c>
      <c r="C21" s="357">
        <f t="shared" si="0"/>
        <v>85.476202499999985</v>
      </c>
      <c r="D21" s="357">
        <f t="shared" si="1"/>
        <v>0</v>
      </c>
      <c r="E21" s="357">
        <f t="shared" si="1"/>
        <v>9.6534100000000009</v>
      </c>
      <c r="F21" s="357">
        <f t="shared" si="2"/>
        <v>0</v>
      </c>
      <c r="G21" s="357">
        <f t="shared" si="2"/>
        <v>0</v>
      </c>
      <c r="H21" s="357">
        <f t="shared" si="3"/>
        <v>18.195307499999998</v>
      </c>
      <c r="I21" s="357">
        <f t="shared" si="3"/>
        <v>121.23510499999998</v>
      </c>
      <c r="J21" s="357">
        <v>190.54442749999998</v>
      </c>
      <c r="L21" s="16"/>
      <c r="M21" s="143">
        <v>7.6249824999999998</v>
      </c>
      <c r="N21" s="143">
        <v>85.476202499999985</v>
      </c>
      <c r="O21" s="143">
        <v>77.851219999999998</v>
      </c>
      <c r="P21" s="143">
        <v>0</v>
      </c>
      <c r="Q21" s="143">
        <v>9.6534100000000009</v>
      </c>
      <c r="R21" s="143">
        <v>9.6534100000000009</v>
      </c>
      <c r="S21" s="143">
        <v>0</v>
      </c>
      <c r="T21" s="143">
        <v>0</v>
      </c>
      <c r="U21" s="143">
        <v>0</v>
      </c>
      <c r="V21" s="143">
        <v>18.195307499999998</v>
      </c>
      <c r="W21" s="143">
        <v>121.23510499999998</v>
      </c>
      <c r="X21" s="143">
        <v>103.03979750000001</v>
      </c>
      <c r="Y21" s="179">
        <f t="shared" si="4"/>
        <v>190.54442749999998</v>
      </c>
      <c r="Z21" s="202">
        <f t="shared" si="5"/>
        <v>0</v>
      </c>
    </row>
    <row r="22" spans="1:26" customFormat="1" ht="15">
      <c r="A22" s="356" t="s">
        <v>500</v>
      </c>
      <c r="B22" s="357">
        <f>M22</f>
        <v>36.683914999999999</v>
      </c>
      <c r="C22" s="357">
        <f>N22</f>
        <v>196.60378499999999</v>
      </c>
      <c r="D22" s="357">
        <f>P22</f>
        <v>0</v>
      </c>
      <c r="E22" s="357">
        <f>Q22</f>
        <v>33.712872500000003</v>
      </c>
      <c r="F22" s="357">
        <f>S22</f>
        <v>0</v>
      </c>
      <c r="G22" s="357">
        <f>T22</f>
        <v>0</v>
      </c>
      <c r="H22" s="357">
        <f>V22</f>
        <v>419.43637750000005</v>
      </c>
      <c r="I22" s="357">
        <f>W22</f>
        <v>124.31902500000002</v>
      </c>
      <c r="J22" s="357">
        <v>-101.48460999999998</v>
      </c>
      <c r="L22" s="16"/>
      <c r="M22" s="143">
        <v>36.683914999999999</v>
      </c>
      <c r="N22" s="143">
        <v>196.60378499999999</v>
      </c>
      <c r="O22" s="143">
        <v>159.91987</v>
      </c>
      <c r="P22" s="143">
        <v>0</v>
      </c>
      <c r="Q22" s="143">
        <v>33.712872500000003</v>
      </c>
      <c r="R22" s="143">
        <v>33.712872500000003</v>
      </c>
      <c r="S22" s="143">
        <v>0</v>
      </c>
      <c r="T22" s="143">
        <v>0</v>
      </c>
      <c r="U22" s="143">
        <v>0</v>
      </c>
      <c r="V22" s="143">
        <v>419.43637750000005</v>
      </c>
      <c r="W22" s="143">
        <v>124.31902500000002</v>
      </c>
      <c r="X22" s="143">
        <v>-295.11735249999998</v>
      </c>
      <c r="Y22" s="179">
        <f>O22+R22+X22+U22</f>
        <v>-101.48460999999998</v>
      </c>
      <c r="Z22" s="202">
        <f>Y22-J22</f>
        <v>0</v>
      </c>
    </row>
    <row r="23" spans="1:26" customFormat="1" ht="15">
      <c r="A23" s="356" t="s">
        <v>501</v>
      </c>
      <c r="B23" s="357">
        <f t="shared" si="0"/>
        <v>7.0680849999999991</v>
      </c>
      <c r="C23" s="357">
        <f t="shared" si="0"/>
        <v>0.14046250000000002</v>
      </c>
      <c r="D23" s="357">
        <f t="shared" si="1"/>
        <v>0</v>
      </c>
      <c r="E23" s="357">
        <f t="shared" si="1"/>
        <v>0</v>
      </c>
      <c r="F23" s="357">
        <f t="shared" si="2"/>
        <v>0</v>
      </c>
      <c r="G23" s="357">
        <f t="shared" si="2"/>
        <v>0</v>
      </c>
      <c r="H23" s="357">
        <f t="shared" si="3"/>
        <v>12.211214999999999</v>
      </c>
      <c r="I23" s="357">
        <f t="shared" si="3"/>
        <v>0.43887749999999998</v>
      </c>
      <c r="J23" s="357">
        <v>-18.699960000000001</v>
      </c>
      <c r="L23" s="16"/>
      <c r="M23" s="143">
        <v>7.0680849999999991</v>
      </c>
      <c r="N23" s="143">
        <v>0.14046250000000002</v>
      </c>
      <c r="O23" s="143">
        <v>-6.9276224999999991</v>
      </c>
      <c r="P23" s="143">
        <v>0</v>
      </c>
      <c r="Q23" s="143">
        <v>0</v>
      </c>
      <c r="R23" s="143">
        <v>0</v>
      </c>
      <c r="S23" s="143">
        <v>0</v>
      </c>
      <c r="T23" s="143">
        <v>0</v>
      </c>
      <c r="U23" s="143">
        <v>0</v>
      </c>
      <c r="V23" s="143">
        <v>12.211214999999999</v>
      </c>
      <c r="W23" s="143">
        <v>0.43887749999999998</v>
      </c>
      <c r="X23" s="143">
        <v>-11.772337500000001</v>
      </c>
      <c r="Y23" s="179">
        <f t="shared" si="4"/>
        <v>-18.699960000000001</v>
      </c>
      <c r="Z23" s="202">
        <f t="shared" si="5"/>
        <v>0</v>
      </c>
    </row>
    <row r="24" spans="1:26" customFormat="1" ht="15">
      <c r="A24" s="356" t="s">
        <v>503</v>
      </c>
      <c r="B24" s="357">
        <f t="shared" si="0"/>
        <v>7.9613750000000003</v>
      </c>
      <c r="C24" s="357">
        <f t="shared" si="0"/>
        <v>1985.2578624999996</v>
      </c>
      <c r="D24" s="357">
        <f t="shared" si="1"/>
        <v>0</v>
      </c>
      <c r="E24" s="357">
        <f t="shared" si="1"/>
        <v>11.300800000000002</v>
      </c>
      <c r="F24" s="357">
        <f t="shared" si="2"/>
        <v>0</v>
      </c>
      <c r="G24" s="357">
        <f t="shared" si="2"/>
        <v>0</v>
      </c>
      <c r="H24" s="357">
        <f t="shared" si="3"/>
        <v>73.357780000000005</v>
      </c>
      <c r="I24" s="357">
        <f t="shared" si="3"/>
        <v>365.76565749999997</v>
      </c>
      <c r="J24" s="357">
        <v>2281.005165</v>
      </c>
      <c r="L24" s="16"/>
      <c r="M24" s="143">
        <v>7.9613750000000003</v>
      </c>
      <c r="N24" s="143">
        <v>1985.2578624999996</v>
      </c>
      <c r="O24" s="143">
        <v>1977.2964875000002</v>
      </c>
      <c r="P24" s="143">
        <v>0</v>
      </c>
      <c r="Q24" s="143">
        <v>11.300800000000002</v>
      </c>
      <c r="R24" s="143">
        <v>11.300800000000002</v>
      </c>
      <c r="S24" s="143">
        <v>0</v>
      </c>
      <c r="T24" s="143">
        <v>0</v>
      </c>
      <c r="U24" s="143">
        <v>0</v>
      </c>
      <c r="V24" s="143">
        <v>73.357780000000005</v>
      </c>
      <c r="W24" s="143">
        <v>365.76565749999997</v>
      </c>
      <c r="X24" s="143">
        <v>292.40787749999993</v>
      </c>
      <c r="Y24" s="179">
        <f t="shared" si="4"/>
        <v>2281.005165</v>
      </c>
      <c r="Z24" s="202">
        <f t="shared" si="5"/>
        <v>0</v>
      </c>
    </row>
    <row r="25" spans="1:26" customFormat="1" ht="15">
      <c r="A25" s="356" t="s">
        <v>504</v>
      </c>
      <c r="B25" s="357">
        <f t="shared" si="0"/>
        <v>15.3515575</v>
      </c>
      <c r="C25" s="357">
        <f t="shared" si="0"/>
        <v>283.2801475</v>
      </c>
      <c r="D25" s="357">
        <f t="shared" si="1"/>
        <v>14.101917500000001</v>
      </c>
      <c r="E25" s="357">
        <f t="shared" si="1"/>
        <v>0</v>
      </c>
      <c r="F25" s="357">
        <f t="shared" si="2"/>
        <v>0</v>
      </c>
      <c r="G25" s="357">
        <f t="shared" si="2"/>
        <v>0.2</v>
      </c>
      <c r="H25" s="357">
        <f t="shared" si="3"/>
        <v>44.21987750000001</v>
      </c>
      <c r="I25" s="357">
        <f t="shared" si="3"/>
        <v>259.53785999999997</v>
      </c>
      <c r="J25" s="357">
        <v>469.34465499999999</v>
      </c>
      <c r="L25" s="16"/>
      <c r="M25" s="143">
        <v>15.3515575</v>
      </c>
      <c r="N25" s="143">
        <v>283.2801475</v>
      </c>
      <c r="O25" s="143">
        <v>267.92858999999999</v>
      </c>
      <c r="P25" s="143">
        <v>14.101917500000001</v>
      </c>
      <c r="Q25" s="143">
        <v>0</v>
      </c>
      <c r="R25" s="143">
        <v>-14.101917500000001</v>
      </c>
      <c r="S25" s="143">
        <v>0</v>
      </c>
      <c r="T25" s="143">
        <v>0.2</v>
      </c>
      <c r="U25" s="143">
        <v>0.2</v>
      </c>
      <c r="V25" s="143">
        <v>44.21987750000001</v>
      </c>
      <c r="W25" s="143">
        <v>259.53785999999997</v>
      </c>
      <c r="X25" s="143">
        <v>215.31798250000003</v>
      </c>
      <c r="Y25" s="179">
        <f t="shared" si="4"/>
        <v>469.34465499999999</v>
      </c>
      <c r="Z25" s="202">
        <f t="shared" si="5"/>
        <v>0</v>
      </c>
    </row>
    <row r="26" spans="1:26" customFormat="1" ht="15">
      <c r="A26" s="356" t="s">
        <v>505</v>
      </c>
      <c r="B26" s="357">
        <f t="shared" si="0"/>
        <v>181.185115</v>
      </c>
      <c r="C26" s="357">
        <f t="shared" si="0"/>
        <v>26.700802499999998</v>
      </c>
      <c r="D26" s="357">
        <f t="shared" si="1"/>
        <v>0</v>
      </c>
      <c r="E26" s="357">
        <f t="shared" si="1"/>
        <v>74.346049999999977</v>
      </c>
      <c r="F26" s="357">
        <f t="shared" si="2"/>
        <v>0</v>
      </c>
      <c r="G26" s="357">
        <f t="shared" si="2"/>
        <v>0</v>
      </c>
      <c r="H26" s="357">
        <f t="shared" si="3"/>
        <v>164.38049999999998</v>
      </c>
      <c r="I26" s="357">
        <f t="shared" si="3"/>
        <v>47.179277499999991</v>
      </c>
      <c r="J26" s="357">
        <v>-197.33948500000002</v>
      </c>
      <c r="L26" s="16"/>
      <c r="M26" s="143">
        <v>181.185115</v>
      </c>
      <c r="N26" s="143">
        <v>26.700802499999998</v>
      </c>
      <c r="O26" s="143">
        <v>-154.48431249999999</v>
      </c>
      <c r="P26" s="143">
        <v>0</v>
      </c>
      <c r="Q26" s="143">
        <v>74.346049999999977</v>
      </c>
      <c r="R26" s="143">
        <v>74.346049999999977</v>
      </c>
      <c r="S26" s="143">
        <v>0</v>
      </c>
      <c r="T26" s="143">
        <v>0</v>
      </c>
      <c r="U26" s="143">
        <v>0</v>
      </c>
      <c r="V26" s="143">
        <v>164.38049999999998</v>
      </c>
      <c r="W26" s="143">
        <v>47.179277499999991</v>
      </c>
      <c r="X26" s="143">
        <v>-117.2012225</v>
      </c>
      <c r="Y26" s="179">
        <f t="shared" si="4"/>
        <v>-197.33948500000002</v>
      </c>
      <c r="Z26" s="202">
        <f t="shared" si="5"/>
        <v>0</v>
      </c>
    </row>
    <row r="27" spans="1:26" customFormat="1" ht="15">
      <c r="A27" s="356" t="s">
        <v>506</v>
      </c>
      <c r="B27" s="357">
        <f t="shared" si="0"/>
        <v>38.224272500000005</v>
      </c>
      <c r="C27" s="357">
        <f t="shared" si="0"/>
        <v>22.328212499999999</v>
      </c>
      <c r="D27" s="357">
        <f t="shared" si="1"/>
        <v>0</v>
      </c>
      <c r="E27" s="357">
        <f t="shared" si="1"/>
        <v>80.620342500000007</v>
      </c>
      <c r="F27" s="357">
        <f t="shared" si="2"/>
        <v>0</v>
      </c>
      <c r="G27" s="357">
        <f t="shared" si="2"/>
        <v>0</v>
      </c>
      <c r="H27" s="357">
        <f t="shared" si="3"/>
        <v>204.30593500000001</v>
      </c>
      <c r="I27" s="357">
        <f t="shared" si="3"/>
        <v>115.60065000000002</v>
      </c>
      <c r="J27" s="357">
        <v>-23.981002500000002</v>
      </c>
      <c r="L27" s="16"/>
      <c r="M27" s="143">
        <v>38.224272500000005</v>
      </c>
      <c r="N27" s="143">
        <v>22.328212499999999</v>
      </c>
      <c r="O27" s="143">
        <v>-15.896060000000015</v>
      </c>
      <c r="P27" s="143">
        <v>0</v>
      </c>
      <c r="Q27" s="143">
        <v>80.620342500000007</v>
      </c>
      <c r="R27" s="143">
        <v>80.620342500000007</v>
      </c>
      <c r="S27" s="143">
        <v>0</v>
      </c>
      <c r="T27" s="143">
        <v>0</v>
      </c>
      <c r="U27" s="143">
        <v>0</v>
      </c>
      <c r="V27" s="143">
        <v>204.30593500000001</v>
      </c>
      <c r="W27" s="143">
        <v>115.60065000000002</v>
      </c>
      <c r="X27" s="143">
        <v>-88.705284999999989</v>
      </c>
      <c r="Y27" s="179">
        <f t="shared" si="4"/>
        <v>-23.981002500000002</v>
      </c>
      <c r="Z27" s="202">
        <f t="shared" si="5"/>
        <v>0</v>
      </c>
    </row>
    <row r="28" spans="1:26" customFormat="1" ht="15">
      <c r="A28" s="356" t="s">
        <v>507</v>
      </c>
      <c r="B28" s="357">
        <f t="shared" si="0"/>
        <v>4.3174999999999998E-2</v>
      </c>
      <c r="C28" s="357">
        <f t="shared" si="0"/>
        <v>9.0367574999999984</v>
      </c>
      <c r="D28" s="357">
        <f t="shared" si="1"/>
        <v>0</v>
      </c>
      <c r="E28" s="357">
        <f t="shared" si="1"/>
        <v>34.011899999999997</v>
      </c>
      <c r="F28" s="357">
        <f t="shared" si="2"/>
        <v>0</v>
      </c>
      <c r="G28" s="357">
        <f t="shared" si="2"/>
        <v>0</v>
      </c>
      <c r="H28" s="357">
        <f t="shared" si="3"/>
        <v>32.409199999999991</v>
      </c>
      <c r="I28" s="357">
        <f t="shared" si="3"/>
        <v>24.986377499999993</v>
      </c>
      <c r="J28" s="357">
        <v>35.582659999999997</v>
      </c>
      <c r="L28" s="16"/>
      <c r="M28" s="143">
        <v>4.3174999999999998E-2</v>
      </c>
      <c r="N28" s="143">
        <v>9.0367574999999984</v>
      </c>
      <c r="O28" s="143">
        <v>8.9935824999999987</v>
      </c>
      <c r="P28" s="143">
        <v>0</v>
      </c>
      <c r="Q28" s="143">
        <v>34.011899999999997</v>
      </c>
      <c r="R28" s="143">
        <v>34.011899999999997</v>
      </c>
      <c r="S28" s="143">
        <v>0</v>
      </c>
      <c r="T28" s="143">
        <v>0</v>
      </c>
      <c r="U28" s="143">
        <v>0</v>
      </c>
      <c r="V28" s="143">
        <v>32.409199999999991</v>
      </c>
      <c r="W28" s="143">
        <v>24.986377499999993</v>
      </c>
      <c r="X28" s="143">
        <v>-7.4228225000000005</v>
      </c>
      <c r="Y28" s="179">
        <f t="shared" si="4"/>
        <v>35.582659999999997</v>
      </c>
      <c r="Z28" s="202">
        <f t="shared" si="5"/>
        <v>0</v>
      </c>
    </row>
    <row r="29" spans="1:26" customFormat="1" ht="15">
      <c r="A29" s="356" t="s">
        <v>508</v>
      </c>
      <c r="B29" s="357">
        <f t="shared" si="0"/>
        <v>1.6170000000000002</v>
      </c>
      <c r="C29" s="357">
        <f t="shared" si="0"/>
        <v>10.525485000000003</v>
      </c>
      <c r="D29" s="357">
        <f t="shared" si="1"/>
        <v>8.839360000000001</v>
      </c>
      <c r="E29" s="357">
        <f t="shared" si="1"/>
        <v>0</v>
      </c>
      <c r="F29" s="357">
        <f t="shared" si="2"/>
        <v>0</v>
      </c>
      <c r="G29" s="357">
        <f t="shared" si="2"/>
        <v>0</v>
      </c>
      <c r="H29" s="357">
        <f t="shared" si="3"/>
        <v>5.6712000000000007</v>
      </c>
      <c r="I29" s="357">
        <f t="shared" si="3"/>
        <v>1.0746199999999999</v>
      </c>
      <c r="J29" s="357">
        <v>-4.5274550000000016</v>
      </c>
      <c r="L29" s="16"/>
      <c r="M29" s="143">
        <v>1.6170000000000002</v>
      </c>
      <c r="N29" s="143">
        <v>10.525485000000003</v>
      </c>
      <c r="O29" s="143">
        <v>8.9084849999999989</v>
      </c>
      <c r="P29" s="143">
        <v>8.839360000000001</v>
      </c>
      <c r="Q29" s="143">
        <v>0</v>
      </c>
      <c r="R29" s="143">
        <v>-8.839360000000001</v>
      </c>
      <c r="S29" s="143">
        <v>0</v>
      </c>
      <c r="T29" s="143">
        <v>0</v>
      </c>
      <c r="U29" s="143">
        <v>0</v>
      </c>
      <c r="V29" s="143">
        <v>5.6712000000000007</v>
      </c>
      <c r="W29" s="143">
        <v>1.0746199999999999</v>
      </c>
      <c r="X29" s="143">
        <v>-4.5965799999999994</v>
      </c>
      <c r="Y29" s="179">
        <f t="shared" si="4"/>
        <v>-4.5274550000000016</v>
      </c>
      <c r="Z29" s="202">
        <f t="shared" si="5"/>
        <v>0</v>
      </c>
    </row>
    <row r="30" spans="1:26" customFormat="1" ht="15">
      <c r="A30" s="356" t="s">
        <v>49</v>
      </c>
      <c r="B30" s="357">
        <f t="shared" si="0"/>
        <v>20.0557175</v>
      </c>
      <c r="C30" s="357">
        <f t="shared" si="0"/>
        <v>1.3640975000000004</v>
      </c>
      <c r="D30" s="357">
        <f t="shared" si="1"/>
        <v>0</v>
      </c>
      <c r="E30" s="357">
        <f t="shared" si="1"/>
        <v>31.980180000000001</v>
      </c>
      <c r="F30" s="357">
        <f t="shared" si="2"/>
        <v>0</v>
      </c>
      <c r="G30" s="357">
        <f t="shared" si="2"/>
        <v>0</v>
      </c>
      <c r="H30" s="357">
        <f t="shared" si="3"/>
        <v>25.144964999999999</v>
      </c>
      <c r="I30" s="357">
        <f t="shared" si="3"/>
        <v>31.578535000000006</v>
      </c>
      <c r="J30" s="357">
        <v>19.722130000000003</v>
      </c>
      <c r="L30" s="16"/>
      <c r="M30" s="143">
        <v>20.0557175</v>
      </c>
      <c r="N30" s="143">
        <v>1.3640975000000004</v>
      </c>
      <c r="O30" s="143">
        <v>-18.691619999999997</v>
      </c>
      <c r="P30" s="143">
        <v>0</v>
      </c>
      <c r="Q30" s="143">
        <v>31.980180000000001</v>
      </c>
      <c r="R30" s="143">
        <v>31.980180000000001</v>
      </c>
      <c r="S30" s="143">
        <v>0</v>
      </c>
      <c r="T30" s="143">
        <v>0</v>
      </c>
      <c r="U30" s="143">
        <v>0</v>
      </c>
      <c r="V30" s="143">
        <v>25.144964999999999</v>
      </c>
      <c r="W30" s="143">
        <v>31.578535000000006</v>
      </c>
      <c r="X30" s="143">
        <v>6.4335699999999996</v>
      </c>
      <c r="Y30" s="179">
        <f t="shared" si="4"/>
        <v>19.722130000000003</v>
      </c>
      <c r="Z30" s="202">
        <f t="shared" si="5"/>
        <v>0</v>
      </c>
    </row>
    <row r="31" spans="1:26" customFormat="1" ht="15">
      <c r="A31" s="356" t="s">
        <v>509</v>
      </c>
      <c r="B31" s="357">
        <f t="shared" si="0"/>
        <v>18.267487499999998</v>
      </c>
      <c r="C31" s="357">
        <f t="shared" si="0"/>
        <v>0</v>
      </c>
      <c r="D31" s="357">
        <f t="shared" si="1"/>
        <v>0</v>
      </c>
      <c r="E31" s="357">
        <f t="shared" si="1"/>
        <v>0</v>
      </c>
      <c r="F31" s="357">
        <f t="shared" si="2"/>
        <v>0</v>
      </c>
      <c r="G31" s="357">
        <f t="shared" si="2"/>
        <v>0</v>
      </c>
      <c r="H31" s="357">
        <f t="shared" si="3"/>
        <v>28.617139999999999</v>
      </c>
      <c r="I31" s="357">
        <f t="shared" si="3"/>
        <v>2.0500000000000001E-2</v>
      </c>
      <c r="J31" s="357">
        <v>-46.864127499999995</v>
      </c>
      <c r="L31" s="16"/>
      <c r="M31" s="143">
        <v>18.267487499999998</v>
      </c>
      <c r="N31" s="143">
        <v>0</v>
      </c>
      <c r="O31" s="143">
        <v>-18.267487499999998</v>
      </c>
      <c r="P31" s="143">
        <v>0</v>
      </c>
      <c r="Q31" s="143">
        <v>0</v>
      </c>
      <c r="R31" s="143">
        <v>0</v>
      </c>
      <c r="S31" s="143">
        <v>0</v>
      </c>
      <c r="T31" s="143">
        <v>0</v>
      </c>
      <c r="U31" s="143">
        <v>0</v>
      </c>
      <c r="V31" s="143">
        <v>28.617139999999999</v>
      </c>
      <c r="W31" s="143">
        <v>2.0500000000000001E-2</v>
      </c>
      <c r="X31" s="143">
        <v>-28.596639999999994</v>
      </c>
      <c r="Y31" s="179">
        <f t="shared" si="4"/>
        <v>-46.864127499999995</v>
      </c>
      <c r="Z31" s="202">
        <f t="shared" si="5"/>
        <v>0</v>
      </c>
    </row>
    <row r="32" spans="1:26" customFormat="1" ht="15">
      <c r="A32" s="356" t="s">
        <v>510</v>
      </c>
      <c r="B32" s="357">
        <f t="shared" si="0"/>
        <v>170.15218750000003</v>
      </c>
      <c r="C32" s="357">
        <f t="shared" si="0"/>
        <v>10.979252499999999</v>
      </c>
      <c r="D32" s="357">
        <f t="shared" si="1"/>
        <v>0</v>
      </c>
      <c r="E32" s="357">
        <f t="shared" si="1"/>
        <v>0</v>
      </c>
      <c r="F32" s="357">
        <f t="shared" si="2"/>
        <v>0</v>
      </c>
      <c r="G32" s="357">
        <f t="shared" si="2"/>
        <v>0</v>
      </c>
      <c r="H32" s="357">
        <f t="shared" si="3"/>
        <v>53.492482500000008</v>
      </c>
      <c r="I32" s="357">
        <f t="shared" si="3"/>
        <v>72.695392499999983</v>
      </c>
      <c r="J32" s="357">
        <v>-139.97002500000002</v>
      </c>
      <c r="L32" s="16"/>
      <c r="M32" s="143">
        <v>170.15218750000003</v>
      </c>
      <c r="N32" s="143">
        <v>10.979252499999999</v>
      </c>
      <c r="O32" s="143">
        <v>-159.17293500000002</v>
      </c>
      <c r="P32" s="143">
        <v>0</v>
      </c>
      <c r="Q32" s="143">
        <v>0</v>
      </c>
      <c r="R32" s="143">
        <v>0</v>
      </c>
      <c r="S32" s="143">
        <v>0</v>
      </c>
      <c r="T32" s="143">
        <v>0</v>
      </c>
      <c r="U32" s="143">
        <v>0</v>
      </c>
      <c r="V32" s="143">
        <v>53.492482500000008</v>
      </c>
      <c r="W32" s="143">
        <v>72.695392499999983</v>
      </c>
      <c r="X32" s="143">
        <v>19.202910000000003</v>
      </c>
      <c r="Y32" s="179">
        <f t="shared" si="4"/>
        <v>-139.97002500000002</v>
      </c>
      <c r="Z32" s="202">
        <f t="shared" si="5"/>
        <v>0</v>
      </c>
    </row>
    <row r="33" spans="1:26" customFormat="1" ht="15">
      <c r="A33" s="356" t="s">
        <v>511</v>
      </c>
      <c r="B33" s="357">
        <f t="shared" si="0"/>
        <v>0</v>
      </c>
      <c r="C33" s="357">
        <f t="shared" si="0"/>
        <v>0</v>
      </c>
      <c r="D33" s="357">
        <f t="shared" si="1"/>
        <v>0</v>
      </c>
      <c r="E33" s="357">
        <f t="shared" si="1"/>
        <v>0</v>
      </c>
      <c r="F33" s="357">
        <f t="shared" si="2"/>
        <v>0</v>
      </c>
      <c r="G33" s="357">
        <f t="shared" si="2"/>
        <v>0</v>
      </c>
      <c r="H33" s="357">
        <f t="shared" si="3"/>
        <v>10.84615</v>
      </c>
      <c r="I33" s="357">
        <f t="shared" si="3"/>
        <v>6.3411650000000002</v>
      </c>
      <c r="J33" s="357">
        <v>-4.5049849999999987</v>
      </c>
      <c r="L33" s="16"/>
      <c r="M33" s="143">
        <v>0</v>
      </c>
      <c r="N33" s="143">
        <v>0</v>
      </c>
      <c r="O33" s="143">
        <v>0</v>
      </c>
      <c r="P33" s="143">
        <v>0</v>
      </c>
      <c r="Q33" s="143">
        <v>0</v>
      </c>
      <c r="R33" s="143">
        <v>0</v>
      </c>
      <c r="S33" s="143">
        <v>0</v>
      </c>
      <c r="T33" s="143">
        <v>0</v>
      </c>
      <c r="U33" s="143">
        <v>0</v>
      </c>
      <c r="V33" s="143">
        <v>10.84615</v>
      </c>
      <c r="W33" s="143">
        <v>6.3411650000000002</v>
      </c>
      <c r="X33" s="143">
        <v>-4.5049849999999987</v>
      </c>
      <c r="Y33" s="179">
        <f t="shared" si="4"/>
        <v>-4.5049849999999987</v>
      </c>
      <c r="Z33" s="202">
        <f t="shared" si="5"/>
        <v>0</v>
      </c>
    </row>
    <row r="34" spans="1:26" customFormat="1" ht="15">
      <c r="A34" s="356" t="s">
        <v>512</v>
      </c>
      <c r="B34" s="357">
        <f t="shared" si="0"/>
        <v>11.823482499999999</v>
      </c>
      <c r="C34" s="357">
        <f t="shared" si="0"/>
        <v>1.6609950000000004</v>
      </c>
      <c r="D34" s="357">
        <f t="shared" si="1"/>
        <v>34.353999999999992</v>
      </c>
      <c r="E34" s="357">
        <f t="shared" si="1"/>
        <v>0</v>
      </c>
      <c r="F34" s="357">
        <f t="shared" si="2"/>
        <v>0</v>
      </c>
      <c r="G34" s="357">
        <f t="shared" si="2"/>
        <v>0</v>
      </c>
      <c r="H34" s="357">
        <f t="shared" si="3"/>
        <v>1.1733850000000001</v>
      </c>
      <c r="I34" s="357">
        <f t="shared" si="3"/>
        <v>3.5599875000000005</v>
      </c>
      <c r="J34" s="357">
        <v>-42.129884999999994</v>
      </c>
      <c r="L34" s="16"/>
      <c r="M34" s="143">
        <v>11.823482499999999</v>
      </c>
      <c r="N34" s="143">
        <v>1.6609950000000004</v>
      </c>
      <c r="O34" s="143">
        <v>-10.162487500000001</v>
      </c>
      <c r="P34" s="143">
        <v>34.353999999999992</v>
      </c>
      <c r="Q34" s="143">
        <v>0</v>
      </c>
      <c r="R34" s="143">
        <v>-34.353999999999992</v>
      </c>
      <c r="S34" s="143">
        <v>0</v>
      </c>
      <c r="T34" s="143">
        <v>0</v>
      </c>
      <c r="U34" s="143">
        <v>0</v>
      </c>
      <c r="V34" s="143">
        <v>1.1733850000000001</v>
      </c>
      <c r="W34" s="143">
        <v>3.5599875000000005</v>
      </c>
      <c r="X34" s="143">
        <v>2.3866025000000008</v>
      </c>
      <c r="Y34" s="179">
        <f t="shared" si="4"/>
        <v>-42.129884999999994</v>
      </c>
      <c r="Z34" s="202">
        <f t="shared" si="5"/>
        <v>0</v>
      </c>
    </row>
    <row r="35" spans="1:26" customFormat="1" ht="15">
      <c r="A35" s="356" t="s">
        <v>513</v>
      </c>
      <c r="B35" s="357">
        <f t="shared" si="0"/>
        <v>25.59201749999999</v>
      </c>
      <c r="C35" s="357">
        <f t="shared" si="0"/>
        <v>0</v>
      </c>
      <c r="D35" s="357">
        <f t="shared" si="1"/>
        <v>0</v>
      </c>
      <c r="E35" s="357">
        <f t="shared" si="1"/>
        <v>0</v>
      </c>
      <c r="F35" s="357">
        <f t="shared" si="2"/>
        <v>0</v>
      </c>
      <c r="G35" s="357">
        <f t="shared" si="2"/>
        <v>0</v>
      </c>
      <c r="H35" s="357">
        <f t="shared" si="3"/>
        <v>8.7499999999999994E-2</v>
      </c>
      <c r="I35" s="357">
        <f t="shared" si="3"/>
        <v>0</v>
      </c>
      <c r="J35" s="357">
        <v>-25.679517499999989</v>
      </c>
      <c r="L35" s="16"/>
      <c r="M35" s="143">
        <v>25.59201749999999</v>
      </c>
      <c r="N35" s="143">
        <v>0</v>
      </c>
      <c r="O35" s="143">
        <v>-25.59201749999999</v>
      </c>
      <c r="P35" s="143">
        <v>0</v>
      </c>
      <c r="Q35" s="143">
        <v>0</v>
      </c>
      <c r="R35" s="143">
        <v>0</v>
      </c>
      <c r="S35" s="143">
        <v>0</v>
      </c>
      <c r="T35" s="143">
        <v>0</v>
      </c>
      <c r="U35" s="143">
        <v>0</v>
      </c>
      <c r="V35" s="143">
        <v>8.7499999999999994E-2</v>
      </c>
      <c r="W35" s="143">
        <v>0</v>
      </c>
      <c r="X35" s="143">
        <v>-8.7499999999999994E-2</v>
      </c>
      <c r="Y35" s="179">
        <f t="shared" si="4"/>
        <v>-25.679517499999989</v>
      </c>
      <c r="Z35" s="202">
        <f t="shared" si="5"/>
        <v>0</v>
      </c>
    </row>
    <row r="36" spans="1:26" customFormat="1" ht="15">
      <c r="A36" s="356" t="s">
        <v>514</v>
      </c>
      <c r="B36" s="357">
        <f t="shared" si="0"/>
        <v>3.9791350000000003</v>
      </c>
      <c r="C36" s="357">
        <f t="shared" si="0"/>
        <v>0</v>
      </c>
      <c r="D36" s="357">
        <f t="shared" si="1"/>
        <v>0</v>
      </c>
      <c r="E36" s="357">
        <f t="shared" si="1"/>
        <v>0</v>
      </c>
      <c r="F36" s="357">
        <f t="shared" si="2"/>
        <v>0</v>
      </c>
      <c r="G36" s="357">
        <f t="shared" si="2"/>
        <v>0</v>
      </c>
      <c r="H36" s="357">
        <f t="shared" si="3"/>
        <v>2.5920424999999998</v>
      </c>
      <c r="I36" s="357">
        <f t="shared" si="3"/>
        <v>0</v>
      </c>
      <c r="J36" s="357">
        <v>-6.5711775000000001</v>
      </c>
      <c r="L36" s="16"/>
      <c r="M36" s="143">
        <v>3.9791350000000003</v>
      </c>
      <c r="N36" s="143">
        <v>0</v>
      </c>
      <c r="O36" s="143">
        <v>-3.9791350000000003</v>
      </c>
      <c r="P36" s="143">
        <v>0</v>
      </c>
      <c r="Q36" s="143">
        <v>0</v>
      </c>
      <c r="R36" s="143">
        <v>0</v>
      </c>
      <c r="S36" s="143">
        <v>0</v>
      </c>
      <c r="T36" s="143">
        <v>0</v>
      </c>
      <c r="U36" s="143">
        <v>0</v>
      </c>
      <c r="V36" s="143">
        <v>2.5920424999999998</v>
      </c>
      <c r="W36" s="143">
        <v>0</v>
      </c>
      <c r="X36" s="143">
        <v>-2.5920424999999998</v>
      </c>
      <c r="Y36" s="179">
        <f t="shared" si="4"/>
        <v>-6.5711775000000001</v>
      </c>
      <c r="Z36" s="202">
        <f t="shared" si="5"/>
        <v>0</v>
      </c>
    </row>
    <row r="37" spans="1:26" customFormat="1" ht="15">
      <c r="A37" s="356" t="s">
        <v>515</v>
      </c>
      <c r="B37" s="357">
        <f t="shared" si="0"/>
        <v>0</v>
      </c>
      <c r="C37" s="357">
        <f t="shared" si="0"/>
        <v>4.876525</v>
      </c>
      <c r="D37" s="357">
        <f t="shared" si="1"/>
        <v>0</v>
      </c>
      <c r="E37" s="357">
        <f t="shared" si="1"/>
        <v>0</v>
      </c>
      <c r="F37" s="357">
        <f t="shared" si="2"/>
        <v>0</v>
      </c>
      <c r="G37" s="357">
        <f t="shared" si="2"/>
        <v>0</v>
      </c>
      <c r="H37" s="357">
        <f t="shared" si="3"/>
        <v>6.5012699999999999</v>
      </c>
      <c r="I37" s="357">
        <f t="shared" si="3"/>
        <v>15.6185925</v>
      </c>
      <c r="J37" s="357">
        <v>13.993847500000001</v>
      </c>
      <c r="L37" s="16"/>
      <c r="M37" s="143">
        <v>0</v>
      </c>
      <c r="N37" s="143">
        <v>4.876525</v>
      </c>
      <c r="O37" s="143">
        <v>4.876525</v>
      </c>
      <c r="P37" s="143">
        <v>0</v>
      </c>
      <c r="Q37" s="143">
        <v>0</v>
      </c>
      <c r="R37" s="143">
        <v>0</v>
      </c>
      <c r="S37" s="143">
        <v>0</v>
      </c>
      <c r="T37" s="143">
        <v>0</v>
      </c>
      <c r="U37" s="143">
        <v>0</v>
      </c>
      <c r="V37" s="143">
        <v>6.5012699999999999</v>
      </c>
      <c r="W37" s="143">
        <v>15.6185925</v>
      </c>
      <c r="X37" s="143">
        <v>9.1173225000000002</v>
      </c>
      <c r="Y37" s="179">
        <f t="shared" si="4"/>
        <v>13.993847500000001</v>
      </c>
      <c r="Z37" s="202">
        <f t="shared" si="5"/>
        <v>0</v>
      </c>
    </row>
    <row r="38" spans="1:26" customFormat="1" ht="15">
      <c r="A38" s="356" t="s">
        <v>516</v>
      </c>
      <c r="B38" s="357">
        <f t="shared" si="0"/>
        <v>22.269747499999998</v>
      </c>
      <c r="C38" s="357">
        <f t="shared" si="0"/>
        <v>0</v>
      </c>
      <c r="D38" s="357">
        <f t="shared" si="1"/>
        <v>0</v>
      </c>
      <c r="E38" s="357">
        <f t="shared" si="1"/>
        <v>0</v>
      </c>
      <c r="F38" s="357">
        <f t="shared" si="2"/>
        <v>0</v>
      </c>
      <c r="G38" s="357">
        <f t="shared" si="2"/>
        <v>0</v>
      </c>
      <c r="H38" s="357">
        <f t="shared" si="3"/>
        <v>57.713577499999992</v>
      </c>
      <c r="I38" s="357">
        <f t="shared" si="3"/>
        <v>0</v>
      </c>
      <c r="J38" s="357">
        <v>-79.983324999999994</v>
      </c>
      <c r="L38" s="16"/>
      <c r="M38" s="143">
        <v>22.269747499999998</v>
      </c>
      <c r="N38" s="143">
        <v>0</v>
      </c>
      <c r="O38" s="143">
        <v>-22.269747499999998</v>
      </c>
      <c r="P38" s="143">
        <v>0</v>
      </c>
      <c r="Q38" s="143">
        <v>0</v>
      </c>
      <c r="R38" s="143">
        <v>0</v>
      </c>
      <c r="S38" s="143">
        <v>0</v>
      </c>
      <c r="T38" s="143">
        <v>0</v>
      </c>
      <c r="U38" s="143">
        <v>0</v>
      </c>
      <c r="V38" s="143">
        <v>57.713577499999992</v>
      </c>
      <c r="W38" s="143">
        <v>0</v>
      </c>
      <c r="X38" s="143">
        <v>-57.713577499999992</v>
      </c>
      <c r="Y38" s="179">
        <f t="shared" si="4"/>
        <v>-79.983324999999994</v>
      </c>
      <c r="Z38" s="202">
        <f t="shared" si="5"/>
        <v>0</v>
      </c>
    </row>
    <row r="39" spans="1:26" customFormat="1" ht="15">
      <c r="A39" s="356" t="s">
        <v>535</v>
      </c>
      <c r="B39" s="357">
        <f t="shared" si="0"/>
        <v>5.3881250000000005</v>
      </c>
      <c r="C39" s="357">
        <f t="shared" si="0"/>
        <v>0</v>
      </c>
      <c r="D39" s="357">
        <f t="shared" si="1"/>
        <v>0</v>
      </c>
      <c r="E39" s="357">
        <f t="shared" si="1"/>
        <v>0</v>
      </c>
      <c r="F39" s="357">
        <f t="shared" si="2"/>
        <v>0</v>
      </c>
      <c r="G39" s="357">
        <f t="shared" si="2"/>
        <v>0</v>
      </c>
      <c r="H39" s="357">
        <f t="shared" si="3"/>
        <v>0</v>
      </c>
      <c r="I39" s="357">
        <f t="shared" si="3"/>
        <v>0</v>
      </c>
      <c r="J39" s="357">
        <v>-5.3881250000000005</v>
      </c>
      <c r="L39" s="16"/>
      <c r="M39" s="143">
        <v>5.3881250000000005</v>
      </c>
      <c r="N39" s="143">
        <v>0</v>
      </c>
      <c r="O39" s="143">
        <v>-5.3881250000000005</v>
      </c>
      <c r="P39" s="143">
        <v>0</v>
      </c>
      <c r="Q39" s="143">
        <v>0</v>
      </c>
      <c r="R39" s="143">
        <v>0</v>
      </c>
      <c r="S39" s="143">
        <v>0</v>
      </c>
      <c r="T39" s="143">
        <v>0</v>
      </c>
      <c r="U39" s="143">
        <v>0</v>
      </c>
      <c r="V39" s="143">
        <v>0</v>
      </c>
      <c r="W39" s="143">
        <v>0</v>
      </c>
      <c r="X39" s="143">
        <v>0</v>
      </c>
      <c r="Y39" s="179">
        <f t="shared" si="4"/>
        <v>-5.3881250000000005</v>
      </c>
      <c r="Z39" s="202">
        <f t="shared" si="5"/>
        <v>0</v>
      </c>
    </row>
    <row r="40" spans="1:26" customFormat="1" ht="15">
      <c r="A40" s="356" t="s">
        <v>541</v>
      </c>
      <c r="B40" s="357">
        <f t="shared" si="0"/>
        <v>27.773652499999997</v>
      </c>
      <c r="C40" s="357">
        <f t="shared" si="0"/>
        <v>0</v>
      </c>
      <c r="D40" s="357">
        <f t="shared" si="1"/>
        <v>0</v>
      </c>
      <c r="E40" s="357">
        <f t="shared" si="1"/>
        <v>0</v>
      </c>
      <c r="F40" s="357">
        <f t="shared" si="2"/>
        <v>0</v>
      </c>
      <c r="G40" s="357">
        <f t="shared" si="2"/>
        <v>0</v>
      </c>
      <c r="H40" s="357">
        <f t="shared" si="3"/>
        <v>6.8175499999999989</v>
      </c>
      <c r="I40" s="357">
        <f t="shared" si="3"/>
        <v>0</v>
      </c>
      <c r="J40" s="357">
        <v>-34.591202499999994</v>
      </c>
      <c r="L40" s="16"/>
      <c r="M40" s="143">
        <v>27.773652499999997</v>
      </c>
      <c r="N40" s="143">
        <v>0</v>
      </c>
      <c r="O40" s="143">
        <v>-27.773652499999997</v>
      </c>
      <c r="P40" s="143">
        <v>0</v>
      </c>
      <c r="Q40" s="143">
        <v>0</v>
      </c>
      <c r="R40" s="143">
        <v>0</v>
      </c>
      <c r="S40" s="143">
        <v>0</v>
      </c>
      <c r="T40" s="143">
        <v>0</v>
      </c>
      <c r="U40" s="143">
        <v>0</v>
      </c>
      <c r="V40" s="143">
        <v>6.8175499999999989</v>
      </c>
      <c r="W40" s="143">
        <v>0</v>
      </c>
      <c r="X40" s="143">
        <v>-6.8175499999999989</v>
      </c>
      <c r="Y40" s="179">
        <f t="shared" si="4"/>
        <v>-34.591202499999994</v>
      </c>
      <c r="Z40" s="202">
        <f t="shared" si="5"/>
        <v>0</v>
      </c>
    </row>
    <row r="41" spans="1:26" customFormat="1" ht="15">
      <c r="A41" s="356" t="s">
        <v>35</v>
      </c>
      <c r="B41" s="357">
        <f t="shared" si="0"/>
        <v>104.52297000000002</v>
      </c>
      <c r="C41" s="357">
        <f t="shared" si="0"/>
        <v>0</v>
      </c>
      <c r="D41" s="357">
        <f t="shared" si="1"/>
        <v>0</v>
      </c>
      <c r="E41" s="357">
        <f t="shared" si="1"/>
        <v>0</v>
      </c>
      <c r="F41" s="357">
        <f t="shared" si="2"/>
        <v>0</v>
      </c>
      <c r="G41" s="357">
        <f t="shared" si="2"/>
        <v>0</v>
      </c>
      <c r="H41" s="357">
        <f t="shared" si="3"/>
        <v>9.8710750000000012</v>
      </c>
      <c r="I41" s="357">
        <f t="shared" si="3"/>
        <v>0</v>
      </c>
      <c r="J41" s="357">
        <v>-114.39404500000002</v>
      </c>
      <c r="L41" s="16"/>
      <c r="M41" s="143">
        <v>104.52297000000002</v>
      </c>
      <c r="N41" s="143">
        <v>0</v>
      </c>
      <c r="O41" s="143">
        <v>-104.52297000000002</v>
      </c>
      <c r="P41" s="143">
        <v>0</v>
      </c>
      <c r="Q41" s="143">
        <v>0</v>
      </c>
      <c r="R41" s="143">
        <v>0</v>
      </c>
      <c r="S41" s="143">
        <v>0</v>
      </c>
      <c r="T41" s="143">
        <v>0</v>
      </c>
      <c r="U41" s="143">
        <v>0</v>
      </c>
      <c r="V41" s="143">
        <v>9.8710750000000012</v>
      </c>
      <c r="W41" s="143">
        <v>0</v>
      </c>
      <c r="X41" s="143">
        <v>-9.8710750000000012</v>
      </c>
      <c r="Y41" s="179">
        <f t="shared" si="4"/>
        <v>-114.39404500000002</v>
      </c>
      <c r="Z41" s="202">
        <f t="shared" si="5"/>
        <v>0</v>
      </c>
    </row>
    <row r="42" spans="1:26" customFormat="1" ht="15">
      <c r="A42" s="356" t="s">
        <v>547</v>
      </c>
      <c r="B42" s="357">
        <f t="shared" si="0"/>
        <v>4.0529549999999999</v>
      </c>
      <c r="C42" s="357">
        <f t="shared" si="0"/>
        <v>0</v>
      </c>
      <c r="D42" s="357">
        <f t="shared" si="1"/>
        <v>0</v>
      </c>
      <c r="E42" s="357">
        <f t="shared" si="1"/>
        <v>0</v>
      </c>
      <c r="F42" s="357">
        <f t="shared" si="2"/>
        <v>0</v>
      </c>
      <c r="G42" s="357">
        <f t="shared" si="2"/>
        <v>0</v>
      </c>
      <c r="H42" s="357">
        <f t="shared" si="3"/>
        <v>4.49871</v>
      </c>
      <c r="I42" s="357">
        <f t="shared" si="3"/>
        <v>0</v>
      </c>
      <c r="J42" s="357">
        <v>-8.5516649999999998</v>
      </c>
      <c r="L42" s="16"/>
      <c r="M42" s="143">
        <v>4.0529549999999999</v>
      </c>
      <c r="N42" s="143">
        <v>0</v>
      </c>
      <c r="O42" s="143">
        <v>-4.0529549999999999</v>
      </c>
      <c r="P42" s="143">
        <v>0</v>
      </c>
      <c r="Q42" s="143">
        <v>0</v>
      </c>
      <c r="R42" s="143">
        <v>0</v>
      </c>
      <c r="S42" s="143">
        <v>0</v>
      </c>
      <c r="T42" s="143">
        <v>0</v>
      </c>
      <c r="U42" s="143">
        <v>0</v>
      </c>
      <c r="V42" s="143">
        <v>4.49871</v>
      </c>
      <c r="W42" s="143">
        <v>0</v>
      </c>
      <c r="X42" s="143">
        <v>-4.49871</v>
      </c>
      <c r="Y42" s="179">
        <f t="shared" si="4"/>
        <v>-8.5516649999999998</v>
      </c>
      <c r="Z42" s="202">
        <f t="shared" si="5"/>
        <v>0</v>
      </c>
    </row>
    <row r="43" spans="1:26" customFormat="1" ht="15">
      <c r="A43" s="356" t="s">
        <v>60</v>
      </c>
      <c r="B43" s="357">
        <f t="shared" si="0"/>
        <v>117.47862999999998</v>
      </c>
      <c r="C43" s="357">
        <f t="shared" si="0"/>
        <v>0</v>
      </c>
      <c r="D43" s="357">
        <f t="shared" si="1"/>
        <v>0</v>
      </c>
      <c r="E43" s="357">
        <f t="shared" si="1"/>
        <v>0</v>
      </c>
      <c r="F43" s="357">
        <f t="shared" si="2"/>
        <v>0</v>
      </c>
      <c r="G43" s="357">
        <f t="shared" si="2"/>
        <v>0</v>
      </c>
      <c r="H43" s="357">
        <f t="shared" si="3"/>
        <v>6.9568150000000006</v>
      </c>
      <c r="I43" s="357">
        <f t="shared" si="3"/>
        <v>0</v>
      </c>
      <c r="J43" s="357">
        <v>-124.43544499999999</v>
      </c>
      <c r="L43" s="16"/>
      <c r="M43" s="143">
        <v>117.47862999999998</v>
      </c>
      <c r="N43" s="143">
        <v>0</v>
      </c>
      <c r="O43" s="143">
        <v>-117.47862999999998</v>
      </c>
      <c r="P43" s="143">
        <v>0</v>
      </c>
      <c r="Q43" s="143">
        <v>0</v>
      </c>
      <c r="R43" s="143">
        <v>0</v>
      </c>
      <c r="S43" s="143">
        <v>0</v>
      </c>
      <c r="T43" s="143">
        <v>0</v>
      </c>
      <c r="U43" s="143">
        <v>0</v>
      </c>
      <c r="V43" s="143">
        <v>6.9568150000000006</v>
      </c>
      <c r="W43" s="143">
        <v>0</v>
      </c>
      <c r="X43" s="143">
        <v>-6.9568150000000006</v>
      </c>
      <c r="Y43" s="179">
        <f t="shared" si="4"/>
        <v>-124.43544499999999</v>
      </c>
      <c r="Z43" s="202">
        <f t="shared" si="5"/>
        <v>0</v>
      </c>
    </row>
    <row r="44" spans="1:26" customFormat="1" ht="15">
      <c r="A44" s="356" t="s">
        <v>100</v>
      </c>
      <c r="B44" s="357">
        <f t="shared" si="0"/>
        <v>35.447779999999995</v>
      </c>
      <c r="C44" s="357">
        <f t="shared" si="0"/>
        <v>0</v>
      </c>
      <c r="D44" s="357">
        <f t="shared" si="1"/>
        <v>0</v>
      </c>
      <c r="E44" s="357">
        <f t="shared" si="1"/>
        <v>0</v>
      </c>
      <c r="F44" s="357">
        <f t="shared" si="2"/>
        <v>0</v>
      </c>
      <c r="G44" s="357">
        <f t="shared" si="2"/>
        <v>0</v>
      </c>
      <c r="H44" s="357">
        <f t="shared" si="3"/>
        <v>7.3424949999999995</v>
      </c>
      <c r="I44" s="357">
        <f t="shared" si="3"/>
        <v>0</v>
      </c>
      <c r="J44" s="357">
        <v>-42.790274999999994</v>
      </c>
      <c r="L44" s="16"/>
      <c r="M44" s="143">
        <v>35.447779999999995</v>
      </c>
      <c r="N44" s="143">
        <v>0</v>
      </c>
      <c r="O44" s="143">
        <v>-35.447779999999995</v>
      </c>
      <c r="P44" s="143">
        <v>0</v>
      </c>
      <c r="Q44" s="143">
        <v>0</v>
      </c>
      <c r="R44" s="143">
        <v>0</v>
      </c>
      <c r="S44" s="143">
        <v>0</v>
      </c>
      <c r="T44" s="143">
        <v>0</v>
      </c>
      <c r="U44" s="143">
        <v>0</v>
      </c>
      <c r="V44" s="143">
        <v>7.3424949999999995</v>
      </c>
      <c r="W44" s="143">
        <v>0</v>
      </c>
      <c r="X44" s="143">
        <v>-7.3424949999999995</v>
      </c>
      <c r="Y44" s="179">
        <f t="shared" si="4"/>
        <v>-42.790274999999994</v>
      </c>
      <c r="Z44" s="202">
        <f t="shared" si="5"/>
        <v>0</v>
      </c>
    </row>
    <row r="45" spans="1:26" customFormat="1" ht="15">
      <c r="A45" s="356" t="s">
        <v>62</v>
      </c>
      <c r="B45" s="357">
        <f t="shared" si="0"/>
        <v>8.6593125000000004</v>
      </c>
      <c r="C45" s="357">
        <f t="shared" si="0"/>
        <v>0</v>
      </c>
      <c r="D45" s="357">
        <f t="shared" si="1"/>
        <v>0</v>
      </c>
      <c r="E45" s="357">
        <f t="shared" si="1"/>
        <v>0</v>
      </c>
      <c r="F45" s="357">
        <f t="shared" si="2"/>
        <v>0</v>
      </c>
      <c r="G45" s="357">
        <f t="shared" si="2"/>
        <v>0</v>
      </c>
      <c r="H45" s="357">
        <f t="shared" si="3"/>
        <v>0.93544999999999989</v>
      </c>
      <c r="I45" s="357">
        <f t="shared" si="3"/>
        <v>0</v>
      </c>
      <c r="J45" s="357">
        <v>-9.5947624999999999</v>
      </c>
      <c r="L45" s="16"/>
      <c r="M45" s="143">
        <v>8.6593125000000004</v>
      </c>
      <c r="N45" s="143">
        <v>0</v>
      </c>
      <c r="O45" s="143">
        <v>-8.6593125000000004</v>
      </c>
      <c r="P45" s="143">
        <v>0</v>
      </c>
      <c r="Q45" s="143">
        <v>0</v>
      </c>
      <c r="R45" s="143">
        <v>0</v>
      </c>
      <c r="S45" s="143">
        <v>0</v>
      </c>
      <c r="T45" s="143">
        <v>0</v>
      </c>
      <c r="U45" s="143">
        <v>0</v>
      </c>
      <c r="V45" s="143">
        <v>0.93544999999999989</v>
      </c>
      <c r="W45" s="143">
        <v>0</v>
      </c>
      <c r="X45" s="143">
        <v>-0.93544999999999989</v>
      </c>
      <c r="Y45" s="179">
        <f t="shared" si="4"/>
        <v>-9.5947624999999999</v>
      </c>
      <c r="Z45" s="202">
        <f t="shared" si="5"/>
        <v>0</v>
      </c>
    </row>
    <row r="46" spans="1:26" customFormat="1" ht="15">
      <c r="A46" s="356" t="s">
        <v>670</v>
      </c>
      <c r="B46" s="357">
        <f t="shared" si="0"/>
        <v>37.669750000000008</v>
      </c>
      <c r="C46" s="357">
        <f t="shared" si="0"/>
        <v>0</v>
      </c>
      <c r="D46" s="357">
        <f t="shared" si="1"/>
        <v>1.2</v>
      </c>
      <c r="E46" s="357">
        <f t="shared" si="1"/>
        <v>0</v>
      </c>
      <c r="F46" s="357">
        <f t="shared" si="2"/>
        <v>0</v>
      </c>
      <c r="G46" s="357">
        <f t="shared" si="2"/>
        <v>0</v>
      </c>
      <c r="H46" s="357">
        <f t="shared" si="3"/>
        <v>8.5539999999999967</v>
      </c>
      <c r="I46" s="357">
        <f t="shared" si="3"/>
        <v>0</v>
      </c>
      <c r="J46" s="357">
        <v>-47.423750000000005</v>
      </c>
      <c r="L46" s="16"/>
      <c r="M46" s="143">
        <v>37.669750000000008</v>
      </c>
      <c r="N46" s="143">
        <v>0</v>
      </c>
      <c r="O46" s="143">
        <v>-37.669750000000008</v>
      </c>
      <c r="P46" s="143">
        <v>1.2</v>
      </c>
      <c r="Q46" s="143">
        <v>0</v>
      </c>
      <c r="R46" s="143">
        <v>-1.2</v>
      </c>
      <c r="S46" s="143">
        <v>0</v>
      </c>
      <c r="T46" s="143">
        <v>0</v>
      </c>
      <c r="U46" s="143">
        <v>0</v>
      </c>
      <c r="V46" s="143">
        <v>8.5539999999999967</v>
      </c>
      <c r="W46" s="143">
        <v>0</v>
      </c>
      <c r="X46" s="143">
        <v>-8.5539999999999967</v>
      </c>
      <c r="Y46" s="179">
        <f t="shared" si="4"/>
        <v>-47.423750000000005</v>
      </c>
      <c r="Z46" s="202">
        <f t="shared" si="5"/>
        <v>0</v>
      </c>
    </row>
    <row r="47" spans="1:26" customFormat="1" ht="15">
      <c r="A47" s="356" t="s">
        <v>559</v>
      </c>
      <c r="B47" s="357">
        <f t="shared" si="0"/>
        <v>38.275895000000006</v>
      </c>
      <c r="C47" s="357">
        <f t="shared" si="0"/>
        <v>0</v>
      </c>
      <c r="D47" s="357">
        <f t="shared" si="1"/>
        <v>0</v>
      </c>
      <c r="E47" s="357">
        <f t="shared" si="1"/>
        <v>0</v>
      </c>
      <c r="F47" s="357">
        <f t="shared" si="2"/>
        <v>0</v>
      </c>
      <c r="G47" s="357">
        <f t="shared" si="2"/>
        <v>0</v>
      </c>
      <c r="H47" s="357">
        <f t="shared" si="3"/>
        <v>1.3713500000000001</v>
      </c>
      <c r="I47" s="357">
        <f t="shared" si="3"/>
        <v>0.88405749999999994</v>
      </c>
      <c r="J47" s="357">
        <v>-38.763187500000008</v>
      </c>
      <c r="L47" s="16"/>
      <c r="M47" s="143">
        <v>38.275895000000006</v>
      </c>
      <c r="N47" s="143">
        <v>0</v>
      </c>
      <c r="O47" s="143">
        <v>-38.275895000000006</v>
      </c>
      <c r="P47" s="143">
        <v>0</v>
      </c>
      <c r="Q47" s="143">
        <v>0</v>
      </c>
      <c r="R47" s="143">
        <v>0</v>
      </c>
      <c r="S47" s="143">
        <v>0</v>
      </c>
      <c r="T47" s="143">
        <v>0</v>
      </c>
      <c r="U47" s="143">
        <v>0</v>
      </c>
      <c r="V47" s="143">
        <v>1.3713500000000001</v>
      </c>
      <c r="W47" s="143">
        <v>0.88405749999999994</v>
      </c>
      <c r="X47" s="143">
        <v>-0.48729249999999996</v>
      </c>
      <c r="Y47" s="179">
        <f t="shared" si="4"/>
        <v>-38.763187500000008</v>
      </c>
      <c r="Z47" s="202">
        <f t="shared" si="5"/>
        <v>0</v>
      </c>
    </row>
    <row r="48" spans="1:26" customFormat="1" ht="15">
      <c r="A48" s="356" t="s">
        <v>652</v>
      </c>
      <c r="B48" s="357">
        <f t="shared" si="0"/>
        <v>32.28</v>
      </c>
      <c r="C48" s="357">
        <f t="shared" si="0"/>
        <v>0</v>
      </c>
      <c r="D48" s="357">
        <f t="shared" si="1"/>
        <v>46.748654999999999</v>
      </c>
      <c r="E48" s="357">
        <f t="shared" si="1"/>
        <v>0</v>
      </c>
      <c r="F48" s="357">
        <f t="shared" si="2"/>
        <v>0</v>
      </c>
      <c r="G48" s="357">
        <f t="shared" si="2"/>
        <v>0</v>
      </c>
      <c r="H48" s="357">
        <f t="shared" si="3"/>
        <v>4.9993074999999987</v>
      </c>
      <c r="I48" s="357">
        <f t="shared" si="3"/>
        <v>0</v>
      </c>
      <c r="J48" s="357">
        <v>-84.027962500000001</v>
      </c>
      <c r="L48" s="16"/>
      <c r="M48" s="143">
        <v>32.28</v>
      </c>
      <c r="N48" s="143">
        <v>0</v>
      </c>
      <c r="O48" s="143">
        <v>-32.28</v>
      </c>
      <c r="P48" s="143">
        <v>46.748654999999999</v>
      </c>
      <c r="Q48" s="143">
        <v>0</v>
      </c>
      <c r="R48" s="143">
        <v>-46.748654999999999</v>
      </c>
      <c r="S48" s="143">
        <v>0</v>
      </c>
      <c r="T48" s="143">
        <v>0</v>
      </c>
      <c r="U48" s="143">
        <v>0</v>
      </c>
      <c r="V48" s="143">
        <v>4.9993074999999987</v>
      </c>
      <c r="W48" s="143">
        <v>0</v>
      </c>
      <c r="X48" s="143">
        <v>-4.9993074999999987</v>
      </c>
      <c r="Y48" s="179">
        <f t="shared" si="4"/>
        <v>-84.027962500000001</v>
      </c>
      <c r="Z48" s="202">
        <f t="shared" si="5"/>
        <v>0</v>
      </c>
    </row>
    <row r="49" spans="1:26" customFormat="1" ht="15">
      <c r="A49" s="356" t="s">
        <v>653</v>
      </c>
      <c r="B49" s="357">
        <f t="shared" si="0"/>
        <v>6.2705499999999974</v>
      </c>
      <c r="C49" s="357">
        <f t="shared" si="0"/>
        <v>0</v>
      </c>
      <c r="D49" s="357">
        <f t="shared" si="1"/>
        <v>9.6442750000000004</v>
      </c>
      <c r="E49" s="357">
        <f t="shared" si="1"/>
        <v>0</v>
      </c>
      <c r="F49" s="357">
        <f t="shared" si="2"/>
        <v>0</v>
      </c>
      <c r="G49" s="357">
        <f t="shared" si="2"/>
        <v>0</v>
      </c>
      <c r="H49" s="357">
        <f t="shared" si="3"/>
        <v>1.5888749999999996</v>
      </c>
      <c r="I49" s="357">
        <f t="shared" si="3"/>
        <v>0</v>
      </c>
      <c r="J49" s="357">
        <v>-17.503699999999995</v>
      </c>
      <c r="L49" s="16"/>
      <c r="M49" s="143">
        <v>6.2705499999999974</v>
      </c>
      <c r="N49" s="143">
        <v>0</v>
      </c>
      <c r="O49" s="143">
        <v>-6.2705499999999974</v>
      </c>
      <c r="P49" s="143">
        <v>9.6442750000000004</v>
      </c>
      <c r="Q49" s="143">
        <v>0</v>
      </c>
      <c r="R49" s="143">
        <v>-9.6442750000000004</v>
      </c>
      <c r="S49" s="143">
        <v>0</v>
      </c>
      <c r="T49" s="143">
        <v>0</v>
      </c>
      <c r="U49" s="143">
        <v>0</v>
      </c>
      <c r="V49" s="143">
        <v>1.5888749999999996</v>
      </c>
      <c r="W49" s="143">
        <v>0</v>
      </c>
      <c r="X49" s="143">
        <v>-1.5888749999999996</v>
      </c>
      <c r="Y49" s="179">
        <f t="shared" si="4"/>
        <v>-17.503699999999995</v>
      </c>
      <c r="Z49" s="202">
        <f t="shared" si="5"/>
        <v>0</v>
      </c>
    </row>
    <row r="50" spans="1:26" customFormat="1" ht="15">
      <c r="A50" s="356" t="s">
        <v>755</v>
      </c>
      <c r="B50" s="357">
        <f t="shared" si="0"/>
        <v>0</v>
      </c>
      <c r="C50" s="357">
        <f t="shared" si="0"/>
        <v>21.992652500000002</v>
      </c>
      <c r="D50" s="357">
        <f t="shared" si="1"/>
        <v>0</v>
      </c>
      <c r="E50" s="357">
        <f t="shared" si="1"/>
        <v>19.2555625</v>
      </c>
      <c r="F50" s="357">
        <f t="shared" si="2"/>
        <v>0</v>
      </c>
      <c r="G50" s="357">
        <f t="shared" si="2"/>
        <v>0</v>
      </c>
      <c r="H50" s="357">
        <f t="shared" si="3"/>
        <v>0</v>
      </c>
      <c r="I50" s="357">
        <f t="shared" si="3"/>
        <v>4.2175599999999998</v>
      </c>
      <c r="J50" s="357">
        <v>45.465775000000001</v>
      </c>
      <c r="L50" s="16"/>
      <c r="M50" s="143">
        <v>0</v>
      </c>
      <c r="N50" s="143">
        <v>21.992652500000002</v>
      </c>
      <c r="O50" s="143">
        <v>21.992652500000002</v>
      </c>
      <c r="P50" s="143">
        <v>0</v>
      </c>
      <c r="Q50" s="143">
        <v>19.2555625</v>
      </c>
      <c r="R50" s="143">
        <v>19.2555625</v>
      </c>
      <c r="S50" s="143">
        <v>0</v>
      </c>
      <c r="T50" s="143">
        <v>0</v>
      </c>
      <c r="U50" s="143">
        <v>0</v>
      </c>
      <c r="V50" s="143">
        <v>0</v>
      </c>
      <c r="W50" s="143">
        <v>4.2175599999999998</v>
      </c>
      <c r="X50" s="143">
        <v>4.2175599999999998</v>
      </c>
      <c r="Y50" s="179">
        <f t="shared" si="4"/>
        <v>45.465775000000001</v>
      </c>
      <c r="Z50" s="202">
        <f t="shared" si="5"/>
        <v>0</v>
      </c>
    </row>
    <row r="51" spans="1:26" customFormat="1" ht="15">
      <c r="A51" s="356" t="s">
        <v>686</v>
      </c>
      <c r="B51" s="357">
        <f t="shared" si="0"/>
        <v>30.976567499999998</v>
      </c>
      <c r="C51" s="357">
        <f t="shared" si="0"/>
        <v>0</v>
      </c>
      <c r="D51" s="357">
        <f t="shared" si="1"/>
        <v>7.6498299999999997</v>
      </c>
      <c r="E51" s="357">
        <f t="shared" si="1"/>
        <v>0</v>
      </c>
      <c r="F51" s="357">
        <f t="shared" si="2"/>
        <v>0</v>
      </c>
      <c r="G51" s="357">
        <f t="shared" si="2"/>
        <v>0</v>
      </c>
      <c r="H51" s="357">
        <f t="shared" si="3"/>
        <v>6.7039749999999998</v>
      </c>
      <c r="I51" s="357">
        <f t="shared" si="3"/>
        <v>0</v>
      </c>
      <c r="J51" s="357">
        <v>-45.330372499999996</v>
      </c>
      <c r="L51" s="16"/>
      <c r="M51" s="143">
        <v>30.976567499999998</v>
      </c>
      <c r="N51" s="143">
        <v>0</v>
      </c>
      <c r="O51" s="143">
        <v>-30.976567499999998</v>
      </c>
      <c r="P51" s="143">
        <v>7.6498299999999997</v>
      </c>
      <c r="Q51" s="143">
        <v>0</v>
      </c>
      <c r="R51" s="143">
        <v>-7.6498299999999997</v>
      </c>
      <c r="S51" s="143">
        <v>0</v>
      </c>
      <c r="T51" s="143">
        <v>0</v>
      </c>
      <c r="U51" s="143">
        <v>0</v>
      </c>
      <c r="V51" s="143">
        <v>6.7039749999999998</v>
      </c>
      <c r="W51" s="143">
        <v>0</v>
      </c>
      <c r="X51" s="143">
        <v>-6.7039749999999998</v>
      </c>
      <c r="Y51" s="179">
        <f t="shared" si="4"/>
        <v>-45.330372499999996</v>
      </c>
      <c r="Z51" s="202">
        <f t="shared" si="5"/>
        <v>0</v>
      </c>
    </row>
    <row r="52" spans="1:26" customFormat="1" ht="15">
      <c r="A52" s="356" t="s">
        <v>848</v>
      </c>
      <c r="B52" s="357">
        <f t="shared" si="0"/>
        <v>20.96875</v>
      </c>
      <c r="C52" s="357">
        <f t="shared" si="0"/>
        <v>0</v>
      </c>
      <c r="D52" s="357">
        <f t="shared" si="1"/>
        <v>0</v>
      </c>
      <c r="E52" s="357">
        <f t="shared" si="1"/>
        <v>0</v>
      </c>
      <c r="F52" s="357">
        <f t="shared" si="2"/>
        <v>0</v>
      </c>
      <c r="G52" s="357">
        <f t="shared" si="2"/>
        <v>0</v>
      </c>
      <c r="H52" s="357">
        <f t="shared" si="3"/>
        <v>5.9339250000000003</v>
      </c>
      <c r="I52" s="357">
        <f t="shared" si="3"/>
        <v>0</v>
      </c>
      <c r="J52" s="357">
        <v>-26.902675000000002</v>
      </c>
      <c r="L52" s="16"/>
      <c r="M52" s="143">
        <v>20.96875</v>
      </c>
      <c r="N52" s="143">
        <v>0</v>
      </c>
      <c r="O52" s="143">
        <v>-20.96875</v>
      </c>
      <c r="P52" s="143">
        <v>0</v>
      </c>
      <c r="Q52" s="143">
        <v>0</v>
      </c>
      <c r="R52" s="143">
        <v>0</v>
      </c>
      <c r="S52" s="143">
        <v>0</v>
      </c>
      <c r="T52" s="143">
        <v>0</v>
      </c>
      <c r="U52" s="143">
        <v>0</v>
      </c>
      <c r="V52" s="143">
        <v>5.9339250000000003</v>
      </c>
      <c r="W52" s="143">
        <v>0</v>
      </c>
      <c r="X52" s="143">
        <v>-5.9339250000000003</v>
      </c>
      <c r="Y52" s="179">
        <f t="shared" si="4"/>
        <v>-26.902675000000002</v>
      </c>
      <c r="Z52" s="202">
        <f t="shared" si="5"/>
        <v>0</v>
      </c>
    </row>
    <row r="53" spans="1:26" customFormat="1" ht="15">
      <c r="A53" s="356" t="s">
        <v>850</v>
      </c>
      <c r="B53" s="357">
        <f t="shared" si="0"/>
        <v>0</v>
      </c>
      <c r="C53" s="357">
        <f t="shared" si="0"/>
        <v>0</v>
      </c>
      <c r="D53" s="357">
        <f t="shared" si="1"/>
        <v>0</v>
      </c>
      <c r="E53" s="357">
        <f t="shared" si="1"/>
        <v>0</v>
      </c>
      <c r="F53" s="357">
        <f t="shared" si="2"/>
        <v>0</v>
      </c>
      <c r="G53" s="357">
        <f t="shared" si="2"/>
        <v>0</v>
      </c>
      <c r="H53" s="357">
        <f t="shared" si="3"/>
        <v>4.6904000000000003</v>
      </c>
      <c r="I53" s="357">
        <f t="shared" si="3"/>
        <v>0</v>
      </c>
      <c r="J53" s="357">
        <v>-4.6904000000000003</v>
      </c>
      <c r="L53" s="16"/>
      <c r="M53" s="143">
        <v>0</v>
      </c>
      <c r="N53" s="143">
        <v>0</v>
      </c>
      <c r="O53" s="143">
        <v>0</v>
      </c>
      <c r="P53" s="143">
        <v>0</v>
      </c>
      <c r="Q53" s="143">
        <v>0</v>
      </c>
      <c r="R53" s="143">
        <v>0</v>
      </c>
      <c r="S53" s="143">
        <v>0</v>
      </c>
      <c r="T53" s="143">
        <v>0</v>
      </c>
      <c r="U53" s="143">
        <v>0</v>
      </c>
      <c r="V53" s="143">
        <v>4.6904000000000003</v>
      </c>
      <c r="W53" s="143">
        <v>0</v>
      </c>
      <c r="X53" s="143">
        <v>-4.6904000000000003</v>
      </c>
      <c r="Y53" s="179">
        <f t="shared" si="4"/>
        <v>-4.6904000000000003</v>
      </c>
      <c r="Z53" s="202">
        <f t="shared" si="5"/>
        <v>0</v>
      </c>
    </row>
    <row r="54" spans="1:26" customFormat="1" ht="15">
      <c r="A54" s="356" t="s">
        <v>842</v>
      </c>
      <c r="B54" s="357">
        <f t="shared" si="0"/>
        <v>0</v>
      </c>
      <c r="C54" s="357">
        <f t="shared" si="0"/>
        <v>0</v>
      </c>
      <c r="D54" s="357">
        <f t="shared" si="1"/>
        <v>0</v>
      </c>
      <c r="E54" s="357">
        <f t="shared" si="1"/>
        <v>0</v>
      </c>
      <c r="F54" s="357">
        <f t="shared" si="2"/>
        <v>0</v>
      </c>
      <c r="G54" s="357">
        <f t="shared" si="2"/>
        <v>0</v>
      </c>
      <c r="H54" s="357">
        <f t="shared" si="3"/>
        <v>4.1297500000000014</v>
      </c>
      <c r="I54" s="357">
        <f t="shared" si="3"/>
        <v>0</v>
      </c>
      <c r="J54" s="357">
        <v>-4.1297500000000014</v>
      </c>
      <c r="L54" s="16"/>
      <c r="M54" s="143">
        <v>0</v>
      </c>
      <c r="N54" s="143">
        <v>0</v>
      </c>
      <c r="O54" s="143">
        <v>0</v>
      </c>
      <c r="P54" s="143">
        <v>0</v>
      </c>
      <c r="Q54" s="143">
        <v>0</v>
      </c>
      <c r="R54" s="143">
        <v>0</v>
      </c>
      <c r="S54" s="143">
        <v>0</v>
      </c>
      <c r="T54" s="143">
        <v>0</v>
      </c>
      <c r="U54" s="143">
        <v>0</v>
      </c>
      <c r="V54" s="143">
        <v>4.1297500000000014</v>
      </c>
      <c r="W54" s="143">
        <v>0</v>
      </c>
      <c r="X54" s="143">
        <v>-4.1297500000000014</v>
      </c>
      <c r="Y54" s="179">
        <f t="shared" si="4"/>
        <v>-4.1297500000000014</v>
      </c>
      <c r="Z54" s="202">
        <f t="shared" si="5"/>
        <v>0</v>
      </c>
    </row>
    <row r="55" spans="1:26" customFormat="1" ht="15">
      <c r="A55" s="356" t="s">
        <v>849</v>
      </c>
      <c r="B55" s="357">
        <f t="shared" si="0"/>
        <v>0</v>
      </c>
      <c r="C55" s="357">
        <f t="shared" si="0"/>
        <v>0</v>
      </c>
      <c r="D55" s="357">
        <f t="shared" si="1"/>
        <v>21.111672500000005</v>
      </c>
      <c r="E55" s="357">
        <f t="shared" si="1"/>
        <v>0</v>
      </c>
      <c r="F55" s="357">
        <f t="shared" si="2"/>
        <v>0</v>
      </c>
      <c r="G55" s="357">
        <f t="shared" si="2"/>
        <v>0</v>
      </c>
      <c r="H55" s="357">
        <f t="shared" si="3"/>
        <v>0</v>
      </c>
      <c r="I55" s="357">
        <f t="shared" si="3"/>
        <v>0</v>
      </c>
      <c r="J55" s="357">
        <v>-21.111672500000005</v>
      </c>
      <c r="L55" s="16"/>
      <c r="M55" s="143">
        <v>0</v>
      </c>
      <c r="N55" s="143">
        <v>0</v>
      </c>
      <c r="O55" s="143">
        <v>0</v>
      </c>
      <c r="P55" s="143">
        <v>21.111672500000005</v>
      </c>
      <c r="Q55" s="143">
        <v>0</v>
      </c>
      <c r="R55" s="143">
        <v>-21.111672500000005</v>
      </c>
      <c r="S55" s="143">
        <v>0</v>
      </c>
      <c r="T55" s="143">
        <v>0</v>
      </c>
      <c r="U55" s="143">
        <v>0</v>
      </c>
      <c r="V55" s="143">
        <v>0</v>
      </c>
      <c r="W55" s="143">
        <v>0</v>
      </c>
      <c r="X55" s="143">
        <v>0</v>
      </c>
      <c r="Y55" s="179">
        <f t="shared" si="4"/>
        <v>-21.111672500000005</v>
      </c>
      <c r="Z55" s="202">
        <f t="shared" si="5"/>
        <v>0</v>
      </c>
    </row>
    <row r="56" spans="1:26" customFormat="1" ht="15">
      <c r="A56" s="356" t="s">
        <v>837</v>
      </c>
      <c r="B56" s="357">
        <f t="shared" si="0"/>
        <v>0</v>
      </c>
      <c r="C56" s="357">
        <f t="shared" si="0"/>
        <v>0</v>
      </c>
      <c r="D56" s="357">
        <f t="shared" si="1"/>
        <v>0</v>
      </c>
      <c r="E56" s="357">
        <f t="shared" si="1"/>
        <v>0</v>
      </c>
      <c r="F56" s="357">
        <f t="shared" si="2"/>
        <v>0</v>
      </c>
      <c r="G56" s="357">
        <f t="shared" si="2"/>
        <v>0</v>
      </c>
      <c r="H56" s="357">
        <f t="shared" si="3"/>
        <v>3.7030499999999993</v>
      </c>
      <c r="I56" s="357">
        <f t="shared" si="3"/>
        <v>0</v>
      </c>
      <c r="J56" s="357">
        <v>-3.7030499999999993</v>
      </c>
      <c r="L56" s="16"/>
      <c r="M56" s="143">
        <v>0</v>
      </c>
      <c r="N56" s="143">
        <v>0</v>
      </c>
      <c r="O56" s="143">
        <v>0</v>
      </c>
      <c r="P56" s="143">
        <v>0</v>
      </c>
      <c r="Q56" s="143">
        <v>0</v>
      </c>
      <c r="R56" s="143">
        <v>0</v>
      </c>
      <c r="S56" s="143">
        <v>0</v>
      </c>
      <c r="T56" s="143">
        <v>0</v>
      </c>
      <c r="U56" s="143">
        <v>0</v>
      </c>
      <c r="V56" s="143">
        <v>3.7030499999999993</v>
      </c>
      <c r="W56" s="143">
        <v>0</v>
      </c>
      <c r="X56" s="143">
        <v>-3.7030499999999993</v>
      </c>
      <c r="Y56" s="179">
        <f t="shared" si="4"/>
        <v>-3.7030499999999993</v>
      </c>
      <c r="Z56" s="202">
        <f t="shared" si="5"/>
        <v>0</v>
      </c>
    </row>
    <row r="57" spans="1:26" customFormat="1" ht="15">
      <c r="A57" s="356" t="s">
        <v>838</v>
      </c>
      <c r="B57" s="357">
        <f t="shared" si="0"/>
        <v>0</v>
      </c>
      <c r="C57" s="357">
        <f t="shared" si="0"/>
        <v>0</v>
      </c>
      <c r="D57" s="357">
        <f t="shared" si="1"/>
        <v>0</v>
      </c>
      <c r="E57" s="357">
        <f t="shared" si="1"/>
        <v>0</v>
      </c>
      <c r="F57" s="357">
        <f t="shared" si="2"/>
        <v>0</v>
      </c>
      <c r="G57" s="357">
        <f t="shared" si="2"/>
        <v>0</v>
      </c>
      <c r="H57" s="357">
        <f t="shared" si="3"/>
        <v>1.4313249999999995</v>
      </c>
      <c r="I57" s="357">
        <f t="shared" si="3"/>
        <v>0</v>
      </c>
      <c r="J57" s="357">
        <v>-1.4313249999999995</v>
      </c>
      <c r="L57" s="16"/>
      <c r="M57" s="143">
        <v>0</v>
      </c>
      <c r="N57" s="143">
        <v>0</v>
      </c>
      <c r="O57" s="143">
        <v>0</v>
      </c>
      <c r="P57" s="143">
        <v>0</v>
      </c>
      <c r="Q57" s="143">
        <v>0</v>
      </c>
      <c r="R57" s="143">
        <v>0</v>
      </c>
      <c r="S57" s="143">
        <v>0</v>
      </c>
      <c r="T57" s="143">
        <v>0</v>
      </c>
      <c r="U57" s="143">
        <v>0</v>
      </c>
      <c r="V57" s="143">
        <v>1.4313249999999995</v>
      </c>
      <c r="W57" s="143">
        <v>0</v>
      </c>
      <c r="X57" s="143">
        <v>-1.4313249999999995</v>
      </c>
      <c r="Y57" s="179">
        <f t="shared" si="4"/>
        <v>-1.4313249999999995</v>
      </c>
      <c r="Z57" s="202">
        <f t="shared" si="5"/>
        <v>0</v>
      </c>
    </row>
    <row r="58" spans="1:26" customFormat="1" ht="15">
      <c r="A58" s="356" t="s">
        <v>844</v>
      </c>
      <c r="B58" s="357">
        <f t="shared" si="0"/>
        <v>17.422784999999998</v>
      </c>
      <c r="C58" s="357">
        <f t="shared" si="0"/>
        <v>0</v>
      </c>
      <c r="D58" s="357">
        <f t="shared" si="1"/>
        <v>0</v>
      </c>
      <c r="E58" s="357">
        <f t="shared" si="1"/>
        <v>0</v>
      </c>
      <c r="F58" s="357">
        <f t="shared" si="2"/>
        <v>0</v>
      </c>
      <c r="G58" s="357">
        <f t="shared" si="2"/>
        <v>0</v>
      </c>
      <c r="H58" s="357">
        <f t="shared" si="3"/>
        <v>0</v>
      </c>
      <c r="I58" s="357">
        <f t="shared" si="3"/>
        <v>0</v>
      </c>
      <c r="J58" s="357">
        <v>-17.422784999999998</v>
      </c>
      <c r="L58" s="16"/>
      <c r="M58" s="143">
        <v>17.422784999999998</v>
      </c>
      <c r="N58" s="143">
        <v>0</v>
      </c>
      <c r="O58" s="143">
        <v>-17.422784999999998</v>
      </c>
      <c r="P58" s="143">
        <v>0</v>
      </c>
      <c r="Q58" s="143">
        <v>0</v>
      </c>
      <c r="R58" s="143">
        <v>0</v>
      </c>
      <c r="S58" s="143">
        <v>0</v>
      </c>
      <c r="T58" s="143">
        <v>0</v>
      </c>
      <c r="U58" s="143">
        <v>0</v>
      </c>
      <c r="V58" s="143">
        <v>0</v>
      </c>
      <c r="W58" s="143">
        <v>0</v>
      </c>
      <c r="X58" s="143">
        <v>0</v>
      </c>
      <c r="Y58" s="179">
        <f t="shared" si="4"/>
        <v>-17.422784999999998</v>
      </c>
      <c r="Z58" s="202">
        <f t="shared" si="5"/>
        <v>0</v>
      </c>
    </row>
    <row r="59" spans="1:26" customFormat="1" ht="15">
      <c r="A59" s="356" t="s">
        <v>845</v>
      </c>
      <c r="B59" s="357">
        <f t="shared" si="0"/>
        <v>0</v>
      </c>
      <c r="C59" s="357">
        <f t="shared" si="0"/>
        <v>0</v>
      </c>
      <c r="D59" s="357">
        <f t="shared" si="1"/>
        <v>0</v>
      </c>
      <c r="E59" s="357">
        <f t="shared" si="1"/>
        <v>0</v>
      </c>
      <c r="F59" s="357">
        <f t="shared" si="2"/>
        <v>0</v>
      </c>
      <c r="G59" s="357">
        <f t="shared" si="2"/>
        <v>0</v>
      </c>
      <c r="H59" s="357">
        <f t="shared" si="3"/>
        <v>4.6847925000000004</v>
      </c>
      <c r="I59" s="357">
        <f t="shared" si="3"/>
        <v>0</v>
      </c>
      <c r="J59" s="357">
        <v>-4.6847925000000004</v>
      </c>
      <c r="L59" s="16"/>
      <c r="M59" s="143">
        <v>0</v>
      </c>
      <c r="N59" s="143">
        <v>0</v>
      </c>
      <c r="O59" s="143">
        <v>0</v>
      </c>
      <c r="P59" s="143">
        <v>0</v>
      </c>
      <c r="Q59" s="143">
        <v>0</v>
      </c>
      <c r="R59" s="143">
        <v>0</v>
      </c>
      <c r="S59" s="143">
        <v>0</v>
      </c>
      <c r="T59" s="143">
        <v>0</v>
      </c>
      <c r="U59" s="143">
        <v>0</v>
      </c>
      <c r="V59" s="143">
        <v>4.6847925000000004</v>
      </c>
      <c r="W59" s="143">
        <v>0</v>
      </c>
      <c r="X59" s="143">
        <v>-4.6847925000000004</v>
      </c>
      <c r="Y59" s="179">
        <f t="shared" si="4"/>
        <v>-4.6847925000000004</v>
      </c>
      <c r="Z59" s="202">
        <f t="shared" si="5"/>
        <v>0</v>
      </c>
    </row>
    <row r="60" spans="1:26" customFormat="1" ht="15">
      <c r="A60" s="356" t="s">
        <v>846</v>
      </c>
      <c r="B60" s="357">
        <f t="shared" si="0"/>
        <v>0</v>
      </c>
      <c r="C60" s="357">
        <f t="shared" si="0"/>
        <v>0</v>
      </c>
      <c r="D60" s="357">
        <f t="shared" si="1"/>
        <v>9.4877250000000011</v>
      </c>
      <c r="E60" s="357">
        <f t="shared" si="1"/>
        <v>0</v>
      </c>
      <c r="F60" s="357">
        <f t="shared" si="2"/>
        <v>0</v>
      </c>
      <c r="G60" s="357">
        <f t="shared" si="2"/>
        <v>0</v>
      </c>
      <c r="H60" s="357">
        <f t="shared" si="3"/>
        <v>1.1339500000000002</v>
      </c>
      <c r="I60" s="357">
        <f t="shared" si="3"/>
        <v>0</v>
      </c>
      <c r="J60" s="357">
        <v>-10.621675000000002</v>
      </c>
      <c r="L60" s="16"/>
      <c r="M60" s="143">
        <v>0</v>
      </c>
      <c r="N60" s="143">
        <v>0</v>
      </c>
      <c r="O60" s="143">
        <v>0</v>
      </c>
      <c r="P60" s="143">
        <v>9.4877250000000011</v>
      </c>
      <c r="Q60" s="143">
        <v>0</v>
      </c>
      <c r="R60" s="143">
        <v>-9.4877250000000011</v>
      </c>
      <c r="S60" s="143">
        <v>0</v>
      </c>
      <c r="T60" s="143">
        <v>0</v>
      </c>
      <c r="U60" s="143">
        <v>0</v>
      </c>
      <c r="V60" s="143">
        <v>1.1339500000000002</v>
      </c>
      <c r="W60" s="143">
        <v>0</v>
      </c>
      <c r="X60" s="143">
        <v>-1.1339500000000002</v>
      </c>
      <c r="Y60" s="179">
        <f t="shared" si="4"/>
        <v>-10.621675000000002</v>
      </c>
      <c r="Z60" s="202">
        <f t="shared" si="5"/>
        <v>0</v>
      </c>
    </row>
    <row r="61" spans="1:26" customFormat="1" ht="15">
      <c r="A61" s="356" t="s">
        <v>847</v>
      </c>
      <c r="B61" s="357">
        <f t="shared" si="0"/>
        <v>42.979620000000004</v>
      </c>
      <c r="C61" s="357">
        <f t="shared" si="0"/>
        <v>0</v>
      </c>
      <c r="D61" s="357">
        <f t="shared" si="1"/>
        <v>0</v>
      </c>
      <c r="E61" s="357">
        <f t="shared" si="1"/>
        <v>0</v>
      </c>
      <c r="F61" s="357">
        <f t="shared" si="2"/>
        <v>0</v>
      </c>
      <c r="G61" s="357">
        <f t="shared" si="2"/>
        <v>0</v>
      </c>
      <c r="H61" s="357">
        <f t="shared" si="3"/>
        <v>0.584175</v>
      </c>
      <c r="I61" s="357">
        <f t="shared" si="3"/>
        <v>0</v>
      </c>
      <c r="J61" s="357">
        <v>-43.563795000000006</v>
      </c>
      <c r="L61" s="16"/>
      <c r="M61" s="143">
        <v>42.979620000000004</v>
      </c>
      <c r="N61" s="143">
        <v>0</v>
      </c>
      <c r="O61" s="143">
        <v>-42.979620000000004</v>
      </c>
      <c r="P61" s="143">
        <v>0</v>
      </c>
      <c r="Q61" s="143">
        <v>0</v>
      </c>
      <c r="R61" s="143">
        <v>0</v>
      </c>
      <c r="S61" s="143">
        <v>0</v>
      </c>
      <c r="T61" s="143">
        <v>0</v>
      </c>
      <c r="U61" s="143">
        <v>0</v>
      </c>
      <c r="V61" s="143">
        <v>0.584175</v>
      </c>
      <c r="W61" s="143">
        <v>0</v>
      </c>
      <c r="X61" s="143">
        <v>-0.584175</v>
      </c>
      <c r="Y61" s="179">
        <f t="shared" si="4"/>
        <v>-43.563795000000006</v>
      </c>
      <c r="Z61" s="202">
        <f t="shared" si="5"/>
        <v>0</v>
      </c>
    </row>
    <row r="62" spans="1:26" customFormat="1" ht="15">
      <c r="A62" s="356" t="s">
        <v>857</v>
      </c>
      <c r="B62" s="357">
        <f t="shared" si="0"/>
        <v>28.540749999999996</v>
      </c>
      <c r="C62" s="357">
        <f t="shared" si="0"/>
        <v>0</v>
      </c>
      <c r="D62" s="357">
        <f t="shared" si="1"/>
        <v>0</v>
      </c>
      <c r="E62" s="357">
        <f t="shared" si="1"/>
        <v>0</v>
      </c>
      <c r="F62" s="357">
        <f t="shared" si="2"/>
        <v>0</v>
      </c>
      <c r="G62" s="357">
        <f t="shared" si="2"/>
        <v>0</v>
      </c>
      <c r="H62" s="357">
        <f t="shared" si="3"/>
        <v>0</v>
      </c>
      <c r="I62" s="357">
        <f t="shared" si="3"/>
        <v>0</v>
      </c>
      <c r="J62" s="357">
        <v>-28.540749999999996</v>
      </c>
      <c r="L62" s="16"/>
      <c r="M62" s="143">
        <v>28.540749999999996</v>
      </c>
      <c r="N62" s="143">
        <v>0</v>
      </c>
      <c r="O62" s="143">
        <v>-28.540749999999996</v>
      </c>
      <c r="P62" s="143">
        <v>0</v>
      </c>
      <c r="Q62" s="143">
        <v>0</v>
      </c>
      <c r="R62" s="143">
        <v>0</v>
      </c>
      <c r="S62" s="143">
        <v>0</v>
      </c>
      <c r="T62" s="143">
        <v>0</v>
      </c>
      <c r="U62" s="143">
        <v>0</v>
      </c>
      <c r="V62" s="143">
        <v>0</v>
      </c>
      <c r="W62" s="143">
        <v>0</v>
      </c>
      <c r="X62" s="143">
        <v>0</v>
      </c>
      <c r="Y62" s="179">
        <f t="shared" si="4"/>
        <v>-28.540749999999996</v>
      </c>
      <c r="Z62" s="202">
        <f t="shared" si="5"/>
        <v>0</v>
      </c>
    </row>
    <row r="63" spans="1:26" customFormat="1" ht="15">
      <c r="A63" s="356" t="s">
        <v>858</v>
      </c>
      <c r="B63" s="357">
        <f t="shared" si="0"/>
        <v>2.6591500000000003</v>
      </c>
      <c r="C63" s="357">
        <f t="shared" si="0"/>
        <v>0</v>
      </c>
      <c r="D63" s="357">
        <f t="shared" si="1"/>
        <v>12.333750000000004</v>
      </c>
      <c r="E63" s="357">
        <f t="shared" si="1"/>
        <v>0</v>
      </c>
      <c r="F63" s="357">
        <f t="shared" si="2"/>
        <v>0</v>
      </c>
      <c r="G63" s="357">
        <f t="shared" si="2"/>
        <v>0</v>
      </c>
      <c r="H63" s="357">
        <f t="shared" si="3"/>
        <v>24.741724999999999</v>
      </c>
      <c r="I63" s="357">
        <f t="shared" si="3"/>
        <v>0</v>
      </c>
      <c r="J63" s="357">
        <v>-39.734625000000001</v>
      </c>
      <c r="L63" s="16"/>
      <c r="M63" s="143">
        <v>2.6591500000000003</v>
      </c>
      <c r="N63" s="143">
        <v>0</v>
      </c>
      <c r="O63" s="143">
        <v>-2.6591500000000003</v>
      </c>
      <c r="P63" s="143">
        <v>12.333750000000004</v>
      </c>
      <c r="Q63" s="143">
        <v>0</v>
      </c>
      <c r="R63" s="143">
        <v>-12.333750000000004</v>
      </c>
      <c r="S63" s="143">
        <v>0</v>
      </c>
      <c r="T63" s="143">
        <v>0</v>
      </c>
      <c r="U63" s="143">
        <v>0</v>
      </c>
      <c r="V63" s="143">
        <v>24.741724999999999</v>
      </c>
      <c r="W63" s="143">
        <v>0</v>
      </c>
      <c r="X63" s="143">
        <v>-24.741724999999999</v>
      </c>
      <c r="Y63" s="179">
        <f t="shared" si="4"/>
        <v>-39.734625000000001</v>
      </c>
      <c r="Z63" s="202">
        <f t="shared" si="5"/>
        <v>0</v>
      </c>
    </row>
    <row r="64" spans="1:26" customFormat="1" ht="15">
      <c r="A64" s="356" t="s">
        <v>863</v>
      </c>
      <c r="B64" s="357">
        <f t="shared" si="0"/>
        <v>8.9581250000000008</v>
      </c>
      <c r="C64" s="357">
        <f t="shared" si="0"/>
        <v>0</v>
      </c>
      <c r="D64" s="357">
        <f t="shared" si="1"/>
        <v>0</v>
      </c>
      <c r="E64" s="357">
        <f t="shared" si="1"/>
        <v>0</v>
      </c>
      <c r="F64" s="357">
        <f t="shared" si="2"/>
        <v>0</v>
      </c>
      <c r="G64" s="357">
        <f t="shared" si="2"/>
        <v>0</v>
      </c>
      <c r="H64" s="357">
        <f t="shared" si="3"/>
        <v>0</v>
      </c>
      <c r="I64" s="357">
        <f t="shared" si="3"/>
        <v>0</v>
      </c>
      <c r="J64" s="357">
        <v>-8.9581250000000008</v>
      </c>
      <c r="L64" s="16"/>
      <c r="M64" s="143">
        <v>8.9581250000000008</v>
      </c>
      <c r="N64" s="143">
        <v>0</v>
      </c>
      <c r="O64" s="143">
        <v>-8.9581250000000008</v>
      </c>
      <c r="P64" s="143">
        <v>0</v>
      </c>
      <c r="Q64" s="143">
        <v>0</v>
      </c>
      <c r="R64" s="143">
        <v>0</v>
      </c>
      <c r="S64" s="143">
        <v>0</v>
      </c>
      <c r="T64" s="143">
        <v>0</v>
      </c>
      <c r="U64" s="143">
        <v>0</v>
      </c>
      <c r="V64" s="143">
        <v>0</v>
      </c>
      <c r="W64" s="143">
        <v>0</v>
      </c>
      <c r="X64" s="143">
        <v>0</v>
      </c>
      <c r="Y64" s="179">
        <f t="shared" si="4"/>
        <v>-8.9581250000000008</v>
      </c>
      <c r="Z64" s="202">
        <f t="shared" si="5"/>
        <v>0</v>
      </c>
    </row>
    <row r="65" spans="1:26" customFormat="1" ht="15">
      <c r="A65" s="356" t="s">
        <v>881</v>
      </c>
      <c r="B65" s="357">
        <f t="shared" si="0"/>
        <v>0</v>
      </c>
      <c r="C65" s="357">
        <f t="shared" si="0"/>
        <v>0</v>
      </c>
      <c r="D65" s="357">
        <f t="shared" si="1"/>
        <v>0</v>
      </c>
      <c r="E65" s="357">
        <f t="shared" si="1"/>
        <v>0</v>
      </c>
      <c r="F65" s="357">
        <f t="shared" si="2"/>
        <v>0</v>
      </c>
      <c r="G65" s="357">
        <f t="shared" si="2"/>
        <v>0</v>
      </c>
      <c r="H65" s="357">
        <f t="shared" si="3"/>
        <v>4.3482500000000002</v>
      </c>
      <c r="I65" s="357">
        <f t="shared" si="3"/>
        <v>0</v>
      </c>
      <c r="J65" s="357">
        <v>-4.3482500000000002</v>
      </c>
      <c r="L65" s="16"/>
      <c r="M65" s="143">
        <v>0</v>
      </c>
      <c r="N65" s="143">
        <v>0</v>
      </c>
      <c r="O65" s="143">
        <v>0</v>
      </c>
      <c r="P65" s="143">
        <v>0</v>
      </c>
      <c r="Q65" s="143">
        <v>0</v>
      </c>
      <c r="R65" s="143">
        <v>0</v>
      </c>
      <c r="S65" s="143">
        <v>0</v>
      </c>
      <c r="T65" s="143">
        <v>0</v>
      </c>
      <c r="U65" s="143">
        <v>0</v>
      </c>
      <c r="V65" s="143">
        <v>4.3482500000000002</v>
      </c>
      <c r="W65" s="143">
        <v>0</v>
      </c>
      <c r="X65" s="143">
        <v>-4.3482500000000002</v>
      </c>
      <c r="Y65" s="179">
        <f t="shared" si="4"/>
        <v>-4.3482500000000002</v>
      </c>
      <c r="Z65" s="202">
        <f t="shared" si="5"/>
        <v>0</v>
      </c>
    </row>
    <row r="66" spans="1:26" customFormat="1" ht="15">
      <c r="A66" s="356" t="s">
        <v>880</v>
      </c>
      <c r="B66" s="357">
        <f t="shared" si="0"/>
        <v>0</v>
      </c>
      <c r="C66" s="357">
        <f t="shared" si="0"/>
        <v>0</v>
      </c>
      <c r="D66" s="357">
        <f t="shared" si="1"/>
        <v>17.363892499999999</v>
      </c>
      <c r="E66" s="357">
        <f t="shared" si="1"/>
        <v>0</v>
      </c>
      <c r="F66" s="357">
        <f t="shared" si="2"/>
        <v>0</v>
      </c>
      <c r="G66" s="357">
        <f t="shared" si="2"/>
        <v>0</v>
      </c>
      <c r="H66" s="357">
        <f t="shared" si="3"/>
        <v>2.0820250000000002</v>
      </c>
      <c r="I66" s="357">
        <f t="shared" si="3"/>
        <v>0</v>
      </c>
      <c r="J66" s="357">
        <v>-19.4459175</v>
      </c>
      <c r="L66" s="16"/>
      <c r="M66" s="143">
        <v>0</v>
      </c>
      <c r="N66" s="143">
        <v>0</v>
      </c>
      <c r="O66" s="143">
        <v>0</v>
      </c>
      <c r="P66" s="143">
        <v>17.363892499999999</v>
      </c>
      <c r="Q66" s="143">
        <v>0</v>
      </c>
      <c r="R66" s="143">
        <v>-17.363892499999999</v>
      </c>
      <c r="S66" s="143">
        <v>0</v>
      </c>
      <c r="T66" s="143">
        <v>0</v>
      </c>
      <c r="U66" s="143">
        <v>0</v>
      </c>
      <c r="V66" s="143">
        <v>2.0820250000000002</v>
      </c>
      <c r="W66" s="143">
        <v>0</v>
      </c>
      <c r="X66" s="143">
        <v>-2.0820250000000002</v>
      </c>
      <c r="Y66" s="179">
        <f t="shared" si="4"/>
        <v>-19.4459175</v>
      </c>
      <c r="Z66" s="202">
        <f t="shared" si="5"/>
        <v>0</v>
      </c>
    </row>
    <row r="67" spans="1:26" customFormat="1" ht="15">
      <c r="A67" s="356" t="s">
        <v>879</v>
      </c>
      <c r="B67" s="357">
        <f t="shared" si="0"/>
        <v>3.5038475</v>
      </c>
      <c r="C67" s="357">
        <f t="shared" si="0"/>
        <v>0</v>
      </c>
      <c r="D67" s="357">
        <f t="shared" si="1"/>
        <v>30.373389999999993</v>
      </c>
      <c r="E67" s="357">
        <f t="shared" si="1"/>
        <v>0</v>
      </c>
      <c r="F67" s="357">
        <f t="shared" si="2"/>
        <v>0</v>
      </c>
      <c r="G67" s="357">
        <f t="shared" si="2"/>
        <v>0</v>
      </c>
      <c r="H67" s="357">
        <f t="shared" si="3"/>
        <v>3.1778999999999984</v>
      </c>
      <c r="I67" s="357">
        <f t="shared" si="3"/>
        <v>0</v>
      </c>
      <c r="J67" s="357">
        <v>-37.055137499999994</v>
      </c>
      <c r="L67" s="16"/>
      <c r="M67" s="143">
        <v>3.5038475</v>
      </c>
      <c r="N67" s="143">
        <v>0</v>
      </c>
      <c r="O67" s="143">
        <v>-3.5038475</v>
      </c>
      <c r="P67" s="143">
        <v>30.373389999999993</v>
      </c>
      <c r="Q67" s="143">
        <v>0</v>
      </c>
      <c r="R67" s="143">
        <v>-30.373389999999993</v>
      </c>
      <c r="S67" s="143">
        <v>0</v>
      </c>
      <c r="T67" s="143">
        <v>0</v>
      </c>
      <c r="U67" s="143">
        <v>0</v>
      </c>
      <c r="V67" s="143">
        <v>3.1778999999999984</v>
      </c>
      <c r="W67" s="143">
        <v>0</v>
      </c>
      <c r="X67" s="143">
        <v>-3.1778999999999984</v>
      </c>
      <c r="Y67" s="179">
        <f t="shared" si="4"/>
        <v>-37.055137499999994</v>
      </c>
      <c r="Z67" s="202">
        <f t="shared" si="5"/>
        <v>0</v>
      </c>
    </row>
    <row r="68" spans="1:26" customFormat="1" ht="15">
      <c r="A68" s="356" t="s">
        <v>517</v>
      </c>
      <c r="B68" s="357">
        <f t="shared" si="0"/>
        <v>0.68464999999999998</v>
      </c>
      <c r="C68" s="357">
        <f t="shared" si="0"/>
        <v>0</v>
      </c>
      <c r="D68" s="357">
        <f t="shared" si="1"/>
        <v>0</v>
      </c>
      <c r="E68" s="357">
        <f t="shared" si="1"/>
        <v>0</v>
      </c>
      <c r="F68" s="357">
        <f t="shared" si="2"/>
        <v>0</v>
      </c>
      <c r="G68" s="357">
        <f t="shared" si="2"/>
        <v>0</v>
      </c>
      <c r="H68" s="357">
        <f t="shared" si="3"/>
        <v>88.998422500000004</v>
      </c>
      <c r="I68" s="357">
        <f t="shared" si="3"/>
        <v>1.2213174999999998</v>
      </c>
      <c r="J68" s="357">
        <v>-88.461755000000011</v>
      </c>
      <c r="L68" s="16"/>
      <c r="M68" s="143">
        <v>0.68464999999999998</v>
      </c>
      <c r="N68" s="143">
        <v>0</v>
      </c>
      <c r="O68" s="143">
        <v>-0.68464999999999998</v>
      </c>
      <c r="P68" s="143">
        <v>0</v>
      </c>
      <c r="Q68" s="143">
        <v>0</v>
      </c>
      <c r="R68" s="143">
        <v>0</v>
      </c>
      <c r="S68" s="143">
        <v>0</v>
      </c>
      <c r="T68" s="143">
        <v>0</v>
      </c>
      <c r="U68" s="143">
        <v>0</v>
      </c>
      <c r="V68" s="143">
        <v>88.998422500000004</v>
      </c>
      <c r="W68" s="143">
        <v>1.2213174999999998</v>
      </c>
      <c r="X68" s="143">
        <v>-87.777105000000006</v>
      </c>
      <c r="Y68" s="179">
        <f t="shared" si="4"/>
        <v>-88.461755000000011</v>
      </c>
      <c r="Z68" s="202">
        <f t="shared" si="5"/>
        <v>0</v>
      </c>
    </row>
    <row r="69" spans="1:26" customFormat="1" ht="15">
      <c r="A69" s="356" t="s">
        <v>58</v>
      </c>
      <c r="B69" s="357">
        <f t="shared" si="0"/>
        <v>140.73312999999996</v>
      </c>
      <c r="C69" s="357">
        <f t="shared" si="0"/>
        <v>0</v>
      </c>
      <c r="D69" s="357">
        <f t="shared" si="1"/>
        <v>0</v>
      </c>
      <c r="E69" s="357">
        <f t="shared" si="1"/>
        <v>0</v>
      </c>
      <c r="F69" s="357">
        <f t="shared" si="2"/>
        <v>0</v>
      </c>
      <c r="G69" s="357">
        <f t="shared" si="2"/>
        <v>0</v>
      </c>
      <c r="H69" s="357">
        <f t="shared" si="3"/>
        <v>4.7161099999999996</v>
      </c>
      <c r="I69" s="357">
        <f t="shared" si="3"/>
        <v>5.3345000000000004E-2</v>
      </c>
      <c r="J69" s="357">
        <v>-145.39589499999997</v>
      </c>
      <c r="L69" s="16"/>
      <c r="M69" s="143">
        <v>140.73312999999996</v>
      </c>
      <c r="N69" s="143">
        <v>0</v>
      </c>
      <c r="O69" s="143">
        <v>-140.73312999999996</v>
      </c>
      <c r="P69" s="143">
        <v>0</v>
      </c>
      <c r="Q69" s="143">
        <v>0</v>
      </c>
      <c r="R69" s="143">
        <v>0</v>
      </c>
      <c r="S69" s="143">
        <v>0</v>
      </c>
      <c r="T69" s="143">
        <v>0</v>
      </c>
      <c r="U69" s="143">
        <v>0</v>
      </c>
      <c r="V69" s="143">
        <v>4.7161099999999996</v>
      </c>
      <c r="W69" s="143">
        <v>5.3345000000000004E-2</v>
      </c>
      <c r="X69" s="143">
        <v>-4.6627650000000003</v>
      </c>
      <c r="Y69" s="179">
        <f t="shared" si="4"/>
        <v>-145.39589499999997</v>
      </c>
      <c r="Z69" s="202">
        <f t="shared" si="5"/>
        <v>0</v>
      </c>
    </row>
    <row r="70" spans="1:26" customFormat="1" ht="15">
      <c r="A70" s="356" t="s">
        <v>29</v>
      </c>
      <c r="B70" s="357">
        <f t="shared" ref="B70:C136" si="6">M70</f>
        <v>36.032882499999999</v>
      </c>
      <c r="C70" s="357">
        <f t="shared" si="6"/>
        <v>0</v>
      </c>
      <c r="D70" s="357">
        <f t="shared" ref="D70:E136" si="7">P70</f>
        <v>0</v>
      </c>
      <c r="E70" s="357">
        <f t="shared" si="7"/>
        <v>0</v>
      </c>
      <c r="F70" s="357">
        <f t="shared" ref="F70:G136" si="8">S70</f>
        <v>0</v>
      </c>
      <c r="G70" s="357">
        <f t="shared" si="8"/>
        <v>0</v>
      </c>
      <c r="H70" s="357">
        <f t="shared" ref="H70:I136" si="9">V70</f>
        <v>5.8100749999999994</v>
      </c>
      <c r="I70" s="357">
        <f t="shared" si="9"/>
        <v>0.50709500000000007</v>
      </c>
      <c r="J70" s="357">
        <v>-41.335862499999998</v>
      </c>
      <c r="L70" s="16"/>
      <c r="M70" s="143">
        <v>36.032882499999999</v>
      </c>
      <c r="N70" s="143">
        <v>0</v>
      </c>
      <c r="O70" s="143">
        <v>-36.032882499999999</v>
      </c>
      <c r="P70" s="143">
        <v>0</v>
      </c>
      <c r="Q70" s="143">
        <v>0</v>
      </c>
      <c r="R70" s="143">
        <v>0</v>
      </c>
      <c r="S70" s="143">
        <v>0</v>
      </c>
      <c r="T70" s="143">
        <v>0</v>
      </c>
      <c r="U70" s="143">
        <v>0</v>
      </c>
      <c r="V70" s="143">
        <v>5.8100749999999994</v>
      </c>
      <c r="W70" s="143">
        <v>0.50709500000000007</v>
      </c>
      <c r="X70" s="143">
        <v>-5.3029799999999989</v>
      </c>
      <c r="Y70" s="179">
        <f t="shared" ref="Y70:Y136" si="10">O70+R70+X70+U70</f>
        <v>-41.335862499999998</v>
      </c>
      <c r="Z70" s="202">
        <f t="shared" ref="Z70:Z136" si="11">Y70-J70</f>
        <v>0</v>
      </c>
    </row>
    <row r="71" spans="1:26" customFormat="1" ht="15">
      <c r="A71" s="356" t="s">
        <v>39</v>
      </c>
      <c r="B71" s="357">
        <f t="shared" si="6"/>
        <v>12.493020000000001</v>
      </c>
      <c r="C71" s="357">
        <f t="shared" si="6"/>
        <v>0.98657750000000011</v>
      </c>
      <c r="D71" s="357">
        <f t="shared" si="7"/>
        <v>0</v>
      </c>
      <c r="E71" s="357">
        <f t="shared" si="7"/>
        <v>1.8663125000000003</v>
      </c>
      <c r="F71" s="357">
        <f t="shared" si="8"/>
        <v>0</v>
      </c>
      <c r="G71" s="357">
        <f t="shared" si="8"/>
        <v>0</v>
      </c>
      <c r="H71" s="357">
        <f t="shared" si="9"/>
        <v>14.956954999999999</v>
      </c>
      <c r="I71" s="357">
        <f t="shared" si="9"/>
        <v>4.3560474999999999</v>
      </c>
      <c r="J71" s="357">
        <v>-20.241037499999997</v>
      </c>
      <c r="L71" s="16"/>
      <c r="M71" s="143">
        <v>12.493020000000001</v>
      </c>
      <c r="N71" s="143">
        <v>0.98657750000000011</v>
      </c>
      <c r="O71" s="143">
        <v>-11.5064425</v>
      </c>
      <c r="P71" s="143">
        <v>0</v>
      </c>
      <c r="Q71" s="143">
        <v>1.8663125000000003</v>
      </c>
      <c r="R71" s="143">
        <v>1.8663125000000003</v>
      </c>
      <c r="S71" s="143">
        <v>0</v>
      </c>
      <c r="T71" s="143">
        <v>0</v>
      </c>
      <c r="U71" s="143">
        <v>0</v>
      </c>
      <c r="V71" s="143">
        <v>14.956954999999999</v>
      </c>
      <c r="W71" s="143">
        <v>4.3560474999999999</v>
      </c>
      <c r="X71" s="143">
        <v>-10.6009075</v>
      </c>
      <c r="Y71" s="179">
        <f t="shared" si="10"/>
        <v>-20.241037499999997</v>
      </c>
      <c r="Z71" s="202">
        <f t="shared" si="11"/>
        <v>0</v>
      </c>
    </row>
    <row r="72" spans="1:26" customFormat="1" ht="15">
      <c r="A72" s="356" t="s">
        <v>359</v>
      </c>
      <c r="B72" s="357">
        <f t="shared" si="6"/>
        <v>67.252499999999998</v>
      </c>
      <c r="C72" s="357">
        <f t="shared" si="6"/>
        <v>0</v>
      </c>
      <c r="D72" s="357">
        <f t="shared" si="7"/>
        <v>0</v>
      </c>
      <c r="E72" s="357">
        <f t="shared" si="7"/>
        <v>0</v>
      </c>
      <c r="F72" s="357">
        <f t="shared" si="8"/>
        <v>0</v>
      </c>
      <c r="G72" s="357">
        <f t="shared" si="8"/>
        <v>0</v>
      </c>
      <c r="H72" s="357">
        <f t="shared" si="9"/>
        <v>6.6601500000000016</v>
      </c>
      <c r="I72" s="357">
        <f t="shared" si="9"/>
        <v>2.6986624999999997</v>
      </c>
      <c r="J72" s="357">
        <v>-71.213987500000002</v>
      </c>
      <c r="L72" s="16"/>
      <c r="M72" s="143">
        <v>67.252499999999998</v>
      </c>
      <c r="N72" s="143">
        <v>0</v>
      </c>
      <c r="O72" s="143">
        <v>-67.252499999999998</v>
      </c>
      <c r="P72" s="143">
        <v>0</v>
      </c>
      <c r="Q72" s="143">
        <v>0</v>
      </c>
      <c r="R72" s="143">
        <v>0</v>
      </c>
      <c r="S72" s="143">
        <v>0</v>
      </c>
      <c r="T72" s="143">
        <v>0</v>
      </c>
      <c r="U72" s="143">
        <v>0</v>
      </c>
      <c r="V72" s="143">
        <v>6.6601500000000016</v>
      </c>
      <c r="W72" s="143">
        <v>2.6986624999999997</v>
      </c>
      <c r="X72" s="143">
        <v>-3.9614875000000005</v>
      </c>
      <c r="Y72" s="179">
        <f t="shared" si="10"/>
        <v>-71.213987500000002</v>
      </c>
      <c r="Z72" s="202">
        <f t="shared" si="11"/>
        <v>0</v>
      </c>
    </row>
    <row r="73" spans="1:26" customFormat="1" ht="15">
      <c r="A73" s="356" t="s">
        <v>51</v>
      </c>
      <c r="B73" s="357">
        <f t="shared" si="6"/>
        <v>4.3415499999999998</v>
      </c>
      <c r="C73" s="357">
        <f t="shared" si="6"/>
        <v>0</v>
      </c>
      <c r="D73" s="357">
        <f t="shared" si="7"/>
        <v>0</v>
      </c>
      <c r="E73" s="357">
        <f t="shared" si="7"/>
        <v>0</v>
      </c>
      <c r="F73" s="357">
        <f t="shared" si="8"/>
        <v>0</v>
      </c>
      <c r="G73" s="357">
        <f t="shared" si="8"/>
        <v>0</v>
      </c>
      <c r="H73" s="357">
        <f t="shared" si="9"/>
        <v>0.35486249999999997</v>
      </c>
      <c r="I73" s="357">
        <f t="shared" si="9"/>
        <v>0</v>
      </c>
      <c r="J73" s="357">
        <v>-4.6964125000000001</v>
      </c>
      <c r="L73" s="16"/>
      <c r="M73" s="143">
        <v>4.3415499999999998</v>
      </c>
      <c r="N73" s="143">
        <v>0</v>
      </c>
      <c r="O73" s="143">
        <v>-4.3415499999999998</v>
      </c>
      <c r="P73" s="143">
        <v>0</v>
      </c>
      <c r="Q73" s="143">
        <v>0</v>
      </c>
      <c r="R73" s="143">
        <v>0</v>
      </c>
      <c r="S73" s="143">
        <v>0</v>
      </c>
      <c r="T73" s="143">
        <v>0</v>
      </c>
      <c r="U73" s="143">
        <v>0</v>
      </c>
      <c r="V73" s="143">
        <v>0.35486249999999997</v>
      </c>
      <c r="W73" s="143">
        <v>0</v>
      </c>
      <c r="X73" s="143">
        <v>-0.35486249999999997</v>
      </c>
      <c r="Y73" s="179">
        <f t="shared" si="10"/>
        <v>-4.6964125000000001</v>
      </c>
      <c r="Z73" s="202">
        <f t="shared" si="11"/>
        <v>0</v>
      </c>
    </row>
    <row r="74" spans="1:26" customFormat="1" ht="15">
      <c r="A74" s="356" t="s">
        <v>472</v>
      </c>
      <c r="B74" s="357">
        <f t="shared" si="6"/>
        <v>198.66619249999997</v>
      </c>
      <c r="C74" s="357">
        <f t="shared" si="6"/>
        <v>0</v>
      </c>
      <c r="D74" s="357">
        <f t="shared" si="7"/>
        <v>0</v>
      </c>
      <c r="E74" s="357">
        <f t="shared" si="7"/>
        <v>0</v>
      </c>
      <c r="F74" s="357">
        <f t="shared" si="8"/>
        <v>0</v>
      </c>
      <c r="G74" s="357">
        <f t="shared" si="8"/>
        <v>0</v>
      </c>
      <c r="H74" s="357">
        <f t="shared" si="9"/>
        <v>20.460052500000003</v>
      </c>
      <c r="I74" s="357">
        <f t="shared" si="9"/>
        <v>7.7824249999999999</v>
      </c>
      <c r="J74" s="357">
        <v>-211.34381999999997</v>
      </c>
      <c r="L74" s="16"/>
      <c r="M74" s="143">
        <v>198.66619249999997</v>
      </c>
      <c r="N74" s="143">
        <v>0</v>
      </c>
      <c r="O74" s="143">
        <v>-198.66619249999997</v>
      </c>
      <c r="P74" s="143">
        <v>0</v>
      </c>
      <c r="Q74" s="143">
        <v>0</v>
      </c>
      <c r="R74" s="143">
        <v>0</v>
      </c>
      <c r="S74" s="143">
        <v>0</v>
      </c>
      <c r="T74" s="143">
        <v>0</v>
      </c>
      <c r="U74" s="143">
        <v>0</v>
      </c>
      <c r="V74" s="143">
        <v>20.460052500000003</v>
      </c>
      <c r="W74" s="143">
        <v>7.7824249999999999</v>
      </c>
      <c r="X74" s="143">
        <v>-12.6776275</v>
      </c>
      <c r="Y74" s="179">
        <f t="shared" si="10"/>
        <v>-211.34381999999997</v>
      </c>
      <c r="Z74" s="202">
        <f t="shared" si="11"/>
        <v>0</v>
      </c>
    </row>
    <row r="75" spans="1:26" customFormat="1" ht="15">
      <c r="A75" s="356" t="s">
        <v>360</v>
      </c>
      <c r="B75" s="357">
        <f t="shared" si="6"/>
        <v>252.88882749999999</v>
      </c>
      <c r="C75" s="357">
        <f t="shared" si="6"/>
        <v>0</v>
      </c>
      <c r="D75" s="357">
        <f t="shared" si="7"/>
        <v>0</v>
      </c>
      <c r="E75" s="357">
        <f t="shared" si="7"/>
        <v>0</v>
      </c>
      <c r="F75" s="357">
        <f t="shared" si="8"/>
        <v>0</v>
      </c>
      <c r="G75" s="357">
        <f t="shared" si="8"/>
        <v>0</v>
      </c>
      <c r="H75" s="357">
        <f t="shared" si="9"/>
        <v>18.869512500000003</v>
      </c>
      <c r="I75" s="357">
        <f t="shared" si="9"/>
        <v>0</v>
      </c>
      <c r="J75" s="357">
        <v>-271.75833999999998</v>
      </c>
      <c r="L75" s="16"/>
      <c r="M75" s="143">
        <v>252.88882749999999</v>
      </c>
      <c r="N75" s="143">
        <v>0</v>
      </c>
      <c r="O75" s="143">
        <v>-252.88882749999999</v>
      </c>
      <c r="P75" s="143">
        <v>0</v>
      </c>
      <c r="Q75" s="143">
        <v>0</v>
      </c>
      <c r="R75" s="143">
        <v>0</v>
      </c>
      <c r="S75" s="143">
        <v>0</v>
      </c>
      <c r="T75" s="143">
        <v>0</v>
      </c>
      <c r="U75" s="143">
        <v>0</v>
      </c>
      <c r="V75" s="143">
        <v>18.869512500000003</v>
      </c>
      <c r="W75" s="143">
        <v>0</v>
      </c>
      <c r="X75" s="143">
        <v>-18.869512500000003</v>
      </c>
      <c r="Y75" s="179">
        <f t="shared" si="10"/>
        <v>-271.75833999999998</v>
      </c>
      <c r="Z75" s="202">
        <f t="shared" si="11"/>
        <v>0</v>
      </c>
    </row>
    <row r="76" spans="1:26" customFormat="1" ht="15">
      <c r="A76" s="356" t="s">
        <v>473</v>
      </c>
      <c r="B76" s="357">
        <f t="shared" si="6"/>
        <v>106.20985000000005</v>
      </c>
      <c r="C76" s="357">
        <f t="shared" si="6"/>
        <v>0</v>
      </c>
      <c r="D76" s="357">
        <f t="shared" si="7"/>
        <v>0</v>
      </c>
      <c r="E76" s="357">
        <f t="shared" si="7"/>
        <v>0</v>
      </c>
      <c r="F76" s="357">
        <f t="shared" si="8"/>
        <v>0</v>
      </c>
      <c r="G76" s="357">
        <f t="shared" si="8"/>
        <v>0</v>
      </c>
      <c r="H76" s="357">
        <f t="shared" si="9"/>
        <v>8.6720225000000006</v>
      </c>
      <c r="I76" s="357">
        <f t="shared" si="9"/>
        <v>0</v>
      </c>
      <c r="J76" s="357">
        <v>-114.88187250000004</v>
      </c>
      <c r="L76" s="16"/>
      <c r="M76" s="143">
        <v>106.20985000000005</v>
      </c>
      <c r="N76" s="143">
        <v>0</v>
      </c>
      <c r="O76" s="143">
        <v>-106.20985000000005</v>
      </c>
      <c r="P76" s="143">
        <v>0</v>
      </c>
      <c r="Q76" s="143">
        <v>0</v>
      </c>
      <c r="R76" s="143">
        <v>0</v>
      </c>
      <c r="S76" s="143">
        <v>0</v>
      </c>
      <c r="T76" s="143">
        <v>0</v>
      </c>
      <c r="U76" s="143">
        <v>0</v>
      </c>
      <c r="V76" s="143">
        <v>8.6720225000000006</v>
      </c>
      <c r="W76" s="143">
        <v>0</v>
      </c>
      <c r="X76" s="143">
        <v>-8.6720225000000006</v>
      </c>
      <c r="Y76" s="179">
        <f t="shared" si="10"/>
        <v>-114.88187250000004</v>
      </c>
      <c r="Z76" s="202">
        <f t="shared" si="11"/>
        <v>0</v>
      </c>
    </row>
    <row r="77" spans="1:26" customFormat="1" ht="15">
      <c r="A77" s="356" t="s">
        <v>416</v>
      </c>
      <c r="B77" s="357">
        <f t="shared" si="6"/>
        <v>2.16736</v>
      </c>
      <c r="C77" s="357">
        <f t="shared" si="6"/>
        <v>0</v>
      </c>
      <c r="D77" s="357">
        <f t="shared" si="7"/>
        <v>0</v>
      </c>
      <c r="E77" s="357">
        <f t="shared" si="7"/>
        <v>0</v>
      </c>
      <c r="F77" s="357">
        <f t="shared" si="8"/>
        <v>0</v>
      </c>
      <c r="G77" s="357">
        <f t="shared" si="8"/>
        <v>0</v>
      </c>
      <c r="H77" s="357">
        <f t="shared" si="9"/>
        <v>0.92997499999999977</v>
      </c>
      <c r="I77" s="357">
        <f t="shared" si="9"/>
        <v>0</v>
      </c>
      <c r="J77" s="357">
        <v>-3.0973349999999997</v>
      </c>
      <c r="L77" s="16"/>
      <c r="M77" s="143">
        <v>2.16736</v>
      </c>
      <c r="N77" s="143">
        <v>0</v>
      </c>
      <c r="O77" s="143">
        <v>-2.16736</v>
      </c>
      <c r="P77" s="143">
        <v>0</v>
      </c>
      <c r="Q77" s="143">
        <v>0</v>
      </c>
      <c r="R77" s="143">
        <v>0</v>
      </c>
      <c r="S77" s="143">
        <v>0</v>
      </c>
      <c r="T77" s="143">
        <v>0</v>
      </c>
      <c r="U77" s="143">
        <v>0</v>
      </c>
      <c r="V77" s="143">
        <v>0.92997499999999977</v>
      </c>
      <c r="W77" s="143">
        <v>0</v>
      </c>
      <c r="X77" s="143">
        <v>-0.92997499999999977</v>
      </c>
      <c r="Y77" s="179">
        <f t="shared" si="10"/>
        <v>-3.0973349999999997</v>
      </c>
      <c r="Z77" s="202">
        <f t="shared" si="11"/>
        <v>0</v>
      </c>
    </row>
    <row r="78" spans="1:26" customFormat="1" ht="15">
      <c r="A78" s="356" t="s">
        <v>401</v>
      </c>
      <c r="B78" s="357">
        <f t="shared" si="6"/>
        <v>113.89600000000007</v>
      </c>
      <c r="C78" s="357">
        <f t="shared" si="6"/>
        <v>0</v>
      </c>
      <c r="D78" s="357">
        <f t="shared" si="7"/>
        <v>0</v>
      </c>
      <c r="E78" s="357">
        <f t="shared" si="7"/>
        <v>0</v>
      </c>
      <c r="F78" s="357">
        <f t="shared" si="8"/>
        <v>0</v>
      </c>
      <c r="G78" s="357">
        <f t="shared" si="8"/>
        <v>0</v>
      </c>
      <c r="H78" s="357">
        <f t="shared" si="9"/>
        <v>0.20249999999999999</v>
      </c>
      <c r="I78" s="357">
        <f t="shared" si="9"/>
        <v>0</v>
      </c>
      <c r="J78" s="357">
        <v>-114.09850000000007</v>
      </c>
      <c r="L78" s="16"/>
      <c r="M78" s="143">
        <v>113.89600000000007</v>
      </c>
      <c r="N78" s="143">
        <v>0</v>
      </c>
      <c r="O78" s="143">
        <v>-113.89600000000007</v>
      </c>
      <c r="P78" s="143">
        <v>0</v>
      </c>
      <c r="Q78" s="143">
        <v>0</v>
      </c>
      <c r="R78" s="143">
        <v>0</v>
      </c>
      <c r="S78" s="143">
        <v>0</v>
      </c>
      <c r="T78" s="143">
        <v>0</v>
      </c>
      <c r="U78" s="143">
        <v>0</v>
      </c>
      <c r="V78" s="143">
        <v>0.20249999999999999</v>
      </c>
      <c r="W78" s="143">
        <v>0</v>
      </c>
      <c r="X78" s="143">
        <v>-0.20249999999999999</v>
      </c>
      <c r="Y78" s="179">
        <f t="shared" si="10"/>
        <v>-114.09850000000007</v>
      </c>
      <c r="Z78" s="202">
        <f t="shared" si="11"/>
        <v>0</v>
      </c>
    </row>
    <row r="79" spans="1:26" customFormat="1" ht="15">
      <c r="A79" s="356" t="s">
        <v>537</v>
      </c>
      <c r="B79" s="357">
        <f t="shared" si="6"/>
        <v>0.51624999999999999</v>
      </c>
      <c r="C79" s="357">
        <f t="shared" si="6"/>
        <v>0</v>
      </c>
      <c r="D79" s="357">
        <f t="shared" si="7"/>
        <v>0</v>
      </c>
      <c r="E79" s="357">
        <f t="shared" si="7"/>
        <v>0</v>
      </c>
      <c r="F79" s="357">
        <f t="shared" si="8"/>
        <v>0</v>
      </c>
      <c r="G79" s="357">
        <f t="shared" si="8"/>
        <v>0</v>
      </c>
      <c r="H79" s="357">
        <f t="shared" si="9"/>
        <v>1.3831500000000001</v>
      </c>
      <c r="I79" s="357">
        <f t="shared" si="9"/>
        <v>0</v>
      </c>
      <c r="J79" s="357">
        <v>-1.8994</v>
      </c>
      <c r="L79" s="16"/>
      <c r="M79" s="143">
        <v>0.51624999999999999</v>
      </c>
      <c r="N79" s="143">
        <v>0</v>
      </c>
      <c r="O79" s="143">
        <v>-0.51624999999999999</v>
      </c>
      <c r="P79" s="143">
        <v>0</v>
      </c>
      <c r="Q79" s="143">
        <v>0</v>
      </c>
      <c r="R79" s="143">
        <v>0</v>
      </c>
      <c r="S79" s="143">
        <v>0</v>
      </c>
      <c r="T79" s="143">
        <v>0</v>
      </c>
      <c r="U79" s="143">
        <v>0</v>
      </c>
      <c r="V79" s="143">
        <v>1.3831500000000001</v>
      </c>
      <c r="W79" s="143">
        <v>0</v>
      </c>
      <c r="X79" s="143">
        <v>-1.3831500000000001</v>
      </c>
      <c r="Y79" s="179">
        <f t="shared" si="10"/>
        <v>-1.8994</v>
      </c>
      <c r="Z79" s="202">
        <f t="shared" si="11"/>
        <v>0</v>
      </c>
    </row>
    <row r="80" spans="1:26" customFormat="1" ht="15">
      <c r="A80" s="356" t="s">
        <v>483</v>
      </c>
      <c r="B80" s="357">
        <f t="shared" si="6"/>
        <v>5.0966250000000004</v>
      </c>
      <c r="C80" s="357">
        <f t="shared" si="6"/>
        <v>0</v>
      </c>
      <c r="D80" s="357">
        <f t="shared" si="7"/>
        <v>0</v>
      </c>
      <c r="E80" s="357">
        <f t="shared" si="7"/>
        <v>0</v>
      </c>
      <c r="F80" s="357">
        <f t="shared" si="8"/>
        <v>0</v>
      </c>
      <c r="G80" s="357">
        <f t="shared" si="8"/>
        <v>0</v>
      </c>
      <c r="H80" s="357">
        <f t="shared" si="9"/>
        <v>5.6872550000000004</v>
      </c>
      <c r="I80" s="357">
        <f t="shared" si="9"/>
        <v>3.5802849999999999</v>
      </c>
      <c r="J80" s="357">
        <v>-7.203595</v>
      </c>
      <c r="L80" s="16"/>
      <c r="M80" s="143">
        <v>5.0966250000000004</v>
      </c>
      <c r="N80" s="143">
        <v>0</v>
      </c>
      <c r="O80" s="143">
        <v>-5.0966250000000004</v>
      </c>
      <c r="P80" s="143">
        <v>0</v>
      </c>
      <c r="Q80" s="143">
        <v>0</v>
      </c>
      <c r="R80" s="143">
        <v>0</v>
      </c>
      <c r="S80" s="143">
        <v>0</v>
      </c>
      <c r="T80" s="143">
        <v>0</v>
      </c>
      <c r="U80" s="143">
        <v>0</v>
      </c>
      <c r="V80" s="143">
        <v>5.6872550000000004</v>
      </c>
      <c r="W80" s="143">
        <v>3.5802849999999999</v>
      </c>
      <c r="X80" s="143">
        <v>-2.10697</v>
      </c>
      <c r="Y80" s="179">
        <f t="shared" si="10"/>
        <v>-7.203595</v>
      </c>
      <c r="Z80" s="202">
        <f t="shared" si="11"/>
        <v>0</v>
      </c>
    </row>
    <row r="81" spans="1:26" customFormat="1" ht="15">
      <c r="A81" s="356" t="s">
        <v>750</v>
      </c>
      <c r="B81" s="357">
        <f t="shared" si="6"/>
        <v>19.404385000000008</v>
      </c>
      <c r="C81" s="357">
        <f t="shared" si="6"/>
        <v>0</v>
      </c>
      <c r="D81" s="357">
        <f t="shared" si="7"/>
        <v>0</v>
      </c>
      <c r="E81" s="357">
        <f t="shared" si="7"/>
        <v>0</v>
      </c>
      <c r="F81" s="357">
        <f t="shared" si="8"/>
        <v>0</v>
      </c>
      <c r="G81" s="357">
        <f t="shared" si="8"/>
        <v>0</v>
      </c>
      <c r="H81" s="357">
        <f t="shared" si="9"/>
        <v>1.8721525000000003</v>
      </c>
      <c r="I81" s="357">
        <f t="shared" si="9"/>
        <v>0</v>
      </c>
      <c r="J81" s="357">
        <v>-21.276537500000011</v>
      </c>
      <c r="L81" s="16"/>
      <c r="M81" s="143">
        <v>19.404385000000008</v>
      </c>
      <c r="N81" s="143">
        <v>0</v>
      </c>
      <c r="O81" s="143">
        <v>-19.404385000000008</v>
      </c>
      <c r="P81" s="143">
        <v>0</v>
      </c>
      <c r="Q81" s="143">
        <v>0</v>
      </c>
      <c r="R81" s="143">
        <v>0</v>
      </c>
      <c r="S81" s="143">
        <v>0</v>
      </c>
      <c r="T81" s="143">
        <v>0</v>
      </c>
      <c r="U81" s="143">
        <v>0</v>
      </c>
      <c r="V81" s="143">
        <v>1.8721525000000003</v>
      </c>
      <c r="W81" s="143">
        <v>0</v>
      </c>
      <c r="X81" s="143">
        <v>-1.8721525000000003</v>
      </c>
      <c r="Y81" s="179">
        <f t="shared" si="10"/>
        <v>-21.276537500000011</v>
      </c>
      <c r="Z81" s="202">
        <f t="shared" si="11"/>
        <v>0</v>
      </c>
    </row>
    <row r="82" spans="1:26" customFormat="1" ht="15">
      <c r="A82" s="356" t="s">
        <v>518</v>
      </c>
      <c r="B82" s="357">
        <f t="shared" si="6"/>
        <v>0.6</v>
      </c>
      <c r="C82" s="357">
        <f t="shared" si="6"/>
        <v>9.1319999999999998E-2</v>
      </c>
      <c r="D82" s="357">
        <f t="shared" si="7"/>
        <v>0</v>
      </c>
      <c r="E82" s="357">
        <f t="shared" si="7"/>
        <v>0</v>
      </c>
      <c r="F82" s="357">
        <f t="shared" si="8"/>
        <v>0</v>
      </c>
      <c r="G82" s="357">
        <f t="shared" si="8"/>
        <v>0</v>
      </c>
      <c r="H82" s="357">
        <f t="shared" si="9"/>
        <v>0.51</v>
      </c>
      <c r="I82" s="357">
        <f t="shared" si="9"/>
        <v>1.11178</v>
      </c>
      <c r="J82" s="357">
        <v>9.3100000000000072E-2</v>
      </c>
      <c r="L82" s="16"/>
      <c r="M82" s="143">
        <v>0.6</v>
      </c>
      <c r="N82" s="143">
        <v>9.1319999999999998E-2</v>
      </c>
      <c r="O82" s="143">
        <v>-0.50868000000000002</v>
      </c>
      <c r="P82" s="143">
        <v>0</v>
      </c>
      <c r="Q82" s="143">
        <v>0</v>
      </c>
      <c r="R82" s="143">
        <v>0</v>
      </c>
      <c r="S82" s="143">
        <v>0</v>
      </c>
      <c r="T82" s="143">
        <v>0</v>
      </c>
      <c r="U82" s="143">
        <v>0</v>
      </c>
      <c r="V82" s="143">
        <v>0.51</v>
      </c>
      <c r="W82" s="143">
        <v>1.11178</v>
      </c>
      <c r="X82" s="143">
        <v>0.60178000000000009</v>
      </c>
      <c r="Y82" s="179">
        <f t="shared" si="10"/>
        <v>9.3100000000000072E-2</v>
      </c>
      <c r="Z82" s="202">
        <f t="shared" si="11"/>
        <v>0</v>
      </c>
    </row>
    <row r="83" spans="1:26" customFormat="1" ht="15">
      <c r="A83" s="356" t="s">
        <v>474</v>
      </c>
      <c r="B83" s="357">
        <f t="shared" si="6"/>
        <v>0</v>
      </c>
      <c r="C83" s="357">
        <f t="shared" si="6"/>
        <v>0</v>
      </c>
      <c r="D83" s="357">
        <f t="shared" si="7"/>
        <v>0</v>
      </c>
      <c r="E83" s="357">
        <f t="shared" si="7"/>
        <v>0</v>
      </c>
      <c r="F83" s="357">
        <f t="shared" si="8"/>
        <v>0</v>
      </c>
      <c r="G83" s="357">
        <f t="shared" si="8"/>
        <v>0</v>
      </c>
      <c r="H83" s="357">
        <f t="shared" si="9"/>
        <v>8.111717500000001</v>
      </c>
      <c r="I83" s="357">
        <f t="shared" si="9"/>
        <v>0</v>
      </c>
      <c r="J83" s="357">
        <v>-8.111717500000001</v>
      </c>
      <c r="L83" s="16"/>
      <c r="M83" s="143">
        <v>0</v>
      </c>
      <c r="N83" s="143">
        <v>0</v>
      </c>
      <c r="O83" s="143">
        <v>0</v>
      </c>
      <c r="P83" s="143">
        <v>0</v>
      </c>
      <c r="Q83" s="143">
        <v>0</v>
      </c>
      <c r="R83" s="143">
        <v>0</v>
      </c>
      <c r="S83" s="143">
        <v>0</v>
      </c>
      <c r="T83" s="143">
        <v>0</v>
      </c>
      <c r="U83" s="143">
        <v>0</v>
      </c>
      <c r="V83" s="143">
        <v>8.111717500000001</v>
      </c>
      <c r="W83" s="143">
        <v>0</v>
      </c>
      <c r="X83" s="143">
        <v>-8.111717500000001</v>
      </c>
      <c r="Y83" s="179">
        <f t="shared" si="10"/>
        <v>-8.111717500000001</v>
      </c>
      <c r="Z83" s="202">
        <f t="shared" si="11"/>
        <v>0</v>
      </c>
    </row>
    <row r="84" spans="1:26" customFormat="1" ht="15">
      <c r="A84" s="356" t="s">
        <v>480</v>
      </c>
      <c r="B84" s="357">
        <f t="shared" si="6"/>
        <v>0</v>
      </c>
      <c r="C84" s="357">
        <f t="shared" si="6"/>
        <v>0</v>
      </c>
      <c r="D84" s="357">
        <f t="shared" si="7"/>
        <v>0</v>
      </c>
      <c r="E84" s="357">
        <f t="shared" si="7"/>
        <v>0</v>
      </c>
      <c r="F84" s="357">
        <f t="shared" si="8"/>
        <v>0</v>
      </c>
      <c r="G84" s="357">
        <f t="shared" si="8"/>
        <v>0</v>
      </c>
      <c r="H84" s="357">
        <f t="shared" si="9"/>
        <v>2.8418075000000003</v>
      </c>
      <c r="I84" s="357">
        <f t="shared" si="9"/>
        <v>0</v>
      </c>
      <c r="J84" s="357">
        <v>-2.8418075000000003</v>
      </c>
      <c r="L84" s="16"/>
      <c r="M84" s="143">
        <v>0</v>
      </c>
      <c r="N84" s="143">
        <v>0</v>
      </c>
      <c r="O84" s="143">
        <v>0</v>
      </c>
      <c r="P84" s="143">
        <v>0</v>
      </c>
      <c r="Q84" s="143">
        <v>0</v>
      </c>
      <c r="R84" s="143">
        <v>0</v>
      </c>
      <c r="S84" s="143">
        <v>0</v>
      </c>
      <c r="T84" s="143">
        <v>0</v>
      </c>
      <c r="U84" s="143">
        <v>0</v>
      </c>
      <c r="V84" s="143">
        <v>2.8418075000000003</v>
      </c>
      <c r="W84" s="143">
        <v>0</v>
      </c>
      <c r="X84" s="143">
        <v>-2.8418075000000003</v>
      </c>
      <c r="Y84" s="179">
        <f t="shared" si="10"/>
        <v>-2.8418075000000003</v>
      </c>
      <c r="Z84" s="202">
        <f t="shared" si="11"/>
        <v>0</v>
      </c>
    </row>
    <row r="85" spans="1:26" customFormat="1" ht="15">
      <c r="A85" s="356" t="s">
        <v>519</v>
      </c>
      <c r="B85" s="357">
        <f t="shared" si="6"/>
        <v>28.824839999999991</v>
      </c>
      <c r="C85" s="357">
        <f t="shared" si="6"/>
        <v>0</v>
      </c>
      <c r="D85" s="357">
        <f t="shared" si="7"/>
        <v>0</v>
      </c>
      <c r="E85" s="357">
        <f t="shared" si="7"/>
        <v>0</v>
      </c>
      <c r="F85" s="357">
        <f t="shared" si="8"/>
        <v>0</v>
      </c>
      <c r="G85" s="357">
        <f t="shared" si="8"/>
        <v>0</v>
      </c>
      <c r="H85" s="357">
        <f t="shared" si="9"/>
        <v>15.621497500000002</v>
      </c>
      <c r="I85" s="357">
        <f t="shared" si="9"/>
        <v>0</v>
      </c>
      <c r="J85" s="357">
        <v>-44.446337499999991</v>
      </c>
      <c r="L85" s="16"/>
      <c r="M85" s="143">
        <v>28.824839999999991</v>
      </c>
      <c r="N85" s="143">
        <v>0</v>
      </c>
      <c r="O85" s="143">
        <v>-28.824839999999991</v>
      </c>
      <c r="P85" s="143">
        <v>0</v>
      </c>
      <c r="Q85" s="143">
        <v>0</v>
      </c>
      <c r="R85" s="143">
        <v>0</v>
      </c>
      <c r="S85" s="143">
        <v>0</v>
      </c>
      <c r="T85" s="143">
        <v>0</v>
      </c>
      <c r="U85" s="143">
        <v>0</v>
      </c>
      <c r="V85" s="143">
        <v>15.621497500000002</v>
      </c>
      <c r="W85" s="143">
        <v>0</v>
      </c>
      <c r="X85" s="143">
        <v>-15.621497500000002</v>
      </c>
      <c r="Y85" s="179">
        <f t="shared" si="10"/>
        <v>-44.446337499999991</v>
      </c>
      <c r="Z85" s="202">
        <f t="shared" si="11"/>
        <v>0</v>
      </c>
    </row>
    <row r="86" spans="1:26" customFormat="1" ht="15">
      <c r="A86" s="356" t="s">
        <v>528</v>
      </c>
      <c r="B86" s="357">
        <f t="shared" si="6"/>
        <v>63.468712499999988</v>
      </c>
      <c r="C86" s="357">
        <f t="shared" si="6"/>
        <v>0</v>
      </c>
      <c r="D86" s="357">
        <f t="shared" si="7"/>
        <v>0</v>
      </c>
      <c r="E86" s="357">
        <f t="shared" si="7"/>
        <v>0</v>
      </c>
      <c r="F86" s="357">
        <f t="shared" si="8"/>
        <v>0</v>
      </c>
      <c r="G86" s="357">
        <f t="shared" si="8"/>
        <v>0</v>
      </c>
      <c r="H86" s="357">
        <f t="shared" si="9"/>
        <v>17.610182499999997</v>
      </c>
      <c r="I86" s="357">
        <f t="shared" si="9"/>
        <v>5.3207825000000009</v>
      </c>
      <c r="J86" s="357">
        <v>-75.758112499999982</v>
      </c>
      <c r="L86" s="16"/>
      <c r="M86" s="143">
        <v>63.468712499999988</v>
      </c>
      <c r="N86" s="143">
        <v>0</v>
      </c>
      <c r="O86" s="143">
        <v>-63.468712499999988</v>
      </c>
      <c r="P86" s="143">
        <v>0</v>
      </c>
      <c r="Q86" s="143">
        <v>0</v>
      </c>
      <c r="R86" s="143">
        <v>0</v>
      </c>
      <c r="S86" s="143">
        <v>0</v>
      </c>
      <c r="T86" s="143">
        <v>0</v>
      </c>
      <c r="U86" s="143">
        <v>0</v>
      </c>
      <c r="V86" s="143">
        <v>17.610182499999997</v>
      </c>
      <c r="W86" s="143">
        <v>5.3207825000000009</v>
      </c>
      <c r="X86" s="143">
        <v>-12.289399999999997</v>
      </c>
      <c r="Y86" s="179">
        <f t="shared" si="10"/>
        <v>-75.758112499999982</v>
      </c>
      <c r="Z86" s="202">
        <f t="shared" si="11"/>
        <v>0</v>
      </c>
    </row>
    <row r="87" spans="1:26" customFormat="1" ht="15">
      <c r="A87" s="356" t="s">
        <v>612</v>
      </c>
      <c r="B87" s="357">
        <f t="shared" si="6"/>
        <v>0</v>
      </c>
      <c r="C87" s="357">
        <f t="shared" si="6"/>
        <v>14.112610000000002</v>
      </c>
      <c r="D87" s="357">
        <f t="shared" si="7"/>
        <v>0</v>
      </c>
      <c r="E87" s="357">
        <f t="shared" si="7"/>
        <v>62.13458</v>
      </c>
      <c r="F87" s="357">
        <f t="shared" si="8"/>
        <v>0</v>
      </c>
      <c r="G87" s="357">
        <f t="shared" si="8"/>
        <v>0</v>
      </c>
      <c r="H87" s="357">
        <f t="shared" si="9"/>
        <v>0</v>
      </c>
      <c r="I87" s="357">
        <f t="shared" si="9"/>
        <v>9.0971675000000012</v>
      </c>
      <c r="J87" s="357">
        <v>85.344357500000001</v>
      </c>
      <c r="L87" s="16"/>
      <c r="M87" s="143">
        <v>0</v>
      </c>
      <c r="N87" s="143">
        <v>14.112610000000002</v>
      </c>
      <c r="O87" s="143">
        <v>14.112610000000002</v>
      </c>
      <c r="P87" s="143">
        <v>0</v>
      </c>
      <c r="Q87" s="143">
        <v>62.13458</v>
      </c>
      <c r="R87" s="143">
        <v>62.13458</v>
      </c>
      <c r="S87" s="143">
        <v>0</v>
      </c>
      <c r="T87" s="143">
        <v>0</v>
      </c>
      <c r="U87" s="143">
        <v>0</v>
      </c>
      <c r="V87" s="143">
        <v>0</v>
      </c>
      <c r="W87" s="143">
        <v>9.0971675000000012</v>
      </c>
      <c r="X87" s="143">
        <v>9.0971675000000012</v>
      </c>
      <c r="Y87" s="179">
        <f t="shared" si="10"/>
        <v>85.344357500000001</v>
      </c>
      <c r="Z87" s="202">
        <f t="shared" si="11"/>
        <v>0</v>
      </c>
    </row>
    <row r="88" spans="1:26" customFormat="1" ht="15">
      <c r="A88" s="356" t="s">
        <v>767</v>
      </c>
      <c r="B88" s="357">
        <f t="shared" si="6"/>
        <v>0</v>
      </c>
      <c r="C88" s="357">
        <f t="shared" si="6"/>
        <v>0</v>
      </c>
      <c r="D88" s="357">
        <f t="shared" si="7"/>
        <v>0</v>
      </c>
      <c r="E88" s="357">
        <f t="shared" si="7"/>
        <v>0</v>
      </c>
      <c r="F88" s="357">
        <f t="shared" si="8"/>
        <v>0</v>
      </c>
      <c r="G88" s="357">
        <f t="shared" si="8"/>
        <v>0</v>
      </c>
      <c r="H88" s="357">
        <f t="shared" si="9"/>
        <v>0</v>
      </c>
      <c r="I88" s="357">
        <f t="shared" si="9"/>
        <v>0.59546749999999993</v>
      </c>
      <c r="J88" s="357">
        <v>0.59546749999999993</v>
      </c>
      <c r="L88" s="16"/>
      <c r="M88" s="143">
        <v>0</v>
      </c>
      <c r="N88" s="143">
        <v>0</v>
      </c>
      <c r="O88" s="143">
        <v>0</v>
      </c>
      <c r="P88" s="143">
        <v>0</v>
      </c>
      <c r="Q88" s="143">
        <v>0</v>
      </c>
      <c r="R88" s="143">
        <v>0</v>
      </c>
      <c r="S88" s="143">
        <v>0</v>
      </c>
      <c r="T88" s="143">
        <v>0</v>
      </c>
      <c r="U88" s="143">
        <v>0</v>
      </c>
      <c r="V88" s="143">
        <v>0</v>
      </c>
      <c r="W88" s="143">
        <v>0.59546749999999993</v>
      </c>
      <c r="X88" s="143">
        <v>0.59546749999999993</v>
      </c>
      <c r="Y88" s="179">
        <f t="shared" si="10"/>
        <v>0.59546749999999993</v>
      </c>
      <c r="Z88" s="202">
        <f t="shared" si="11"/>
        <v>0</v>
      </c>
    </row>
    <row r="89" spans="1:26" customFormat="1" ht="15">
      <c r="A89" s="356" t="s">
        <v>664</v>
      </c>
      <c r="B89" s="357">
        <f t="shared" si="6"/>
        <v>46.412992500000001</v>
      </c>
      <c r="C89" s="357">
        <f t="shared" si="6"/>
        <v>0</v>
      </c>
      <c r="D89" s="357">
        <f t="shared" si="7"/>
        <v>38.033630000000002</v>
      </c>
      <c r="E89" s="357">
        <f t="shared" si="7"/>
        <v>0</v>
      </c>
      <c r="F89" s="357">
        <f t="shared" si="8"/>
        <v>0</v>
      </c>
      <c r="G89" s="357">
        <f t="shared" si="8"/>
        <v>0</v>
      </c>
      <c r="H89" s="357">
        <f t="shared" si="9"/>
        <v>9.7586674999999996</v>
      </c>
      <c r="I89" s="357">
        <f t="shared" si="9"/>
        <v>0</v>
      </c>
      <c r="J89" s="357">
        <v>-94.205290000000005</v>
      </c>
      <c r="L89" s="16"/>
      <c r="M89" s="143">
        <v>46.412992500000001</v>
      </c>
      <c r="N89" s="143">
        <v>0</v>
      </c>
      <c r="O89" s="143">
        <v>-46.412992500000001</v>
      </c>
      <c r="P89" s="143">
        <v>38.033630000000002</v>
      </c>
      <c r="Q89" s="143">
        <v>0</v>
      </c>
      <c r="R89" s="143">
        <v>-38.033630000000002</v>
      </c>
      <c r="S89" s="143">
        <v>0</v>
      </c>
      <c r="T89" s="143">
        <v>0</v>
      </c>
      <c r="U89" s="143">
        <v>0</v>
      </c>
      <c r="V89" s="143">
        <v>9.7586674999999996</v>
      </c>
      <c r="W89" s="143">
        <v>0</v>
      </c>
      <c r="X89" s="143">
        <v>-9.7586674999999996</v>
      </c>
      <c r="Y89" s="179">
        <f t="shared" si="10"/>
        <v>-94.205290000000005</v>
      </c>
      <c r="Z89" s="202">
        <f t="shared" si="11"/>
        <v>0</v>
      </c>
    </row>
    <row r="90" spans="1:26" customFormat="1" ht="15">
      <c r="A90" s="356" t="s">
        <v>791</v>
      </c>
      <c r="B90" s="357">
        <f t="shared" si="6"/>
        <v>0</v>
      </c>
      <c r="C90" s="357">
        <f t="shared" si="6"/>
        <v>0</v>
      </c>
      <c r="D90" s="357">
        <f t="shared" si="7"/>
        <v>7.7013724999999997</v>
      </c>
      <c r="E90" s="357">
        <f t="shared" si="7"/>
        <v>0</v>
      </c>
      <c r="F90" s="357">
        <f t="shared" si="8"/>
        <v>0</v>
      </c>
      <c r="G90" s="357">
        <f t="shared" si="8"/>
        <v>0</v>
      </c>
      <c r="H90" s="357">
        <f t="shared" si="9"/>
        <v>0</v>
      </c>
      <c r="I90" s="357">
        <f t="shared" si="9"/>
        <v>0</v>
      </c>
      <c r="J90" s="357">
        <v>-7.7013724999999997</v>
      </c>
      <c r="L90" s="16"/>
      <c r="M90" s="143">
        <v>0</v>
      </c>
      <c r="N90" s="143">
        <v>0</v>
      </c>
      <c r="O90" s="143">
        <v>0</v>
      </c>
      <c r="P90" s="143">
        <v>7.7013724999999997</v>
      </c>
      <c r="Q90" s="143">
        <v>0</v>
      </c>
      <c r="R90" s="143">
        <v>-7.7013724999999997</v>
      </c>
      <c r="S90" s="143">
        <v>0</v>
      </c>
      <c r="T90" s="143">
        <v>0</v>
      </c>
      <c r="U90" s="143">
        <v>0</v>
      </c>
      <c r="V90" s="143">
        <v>0</v>
      </c>
      <c r="W90" s="143">
        <v>0</v>
      </c>
      <c r="X90" s="143">
        <v>0</v>
      </c>
      <c r="Y90" s="179">
        <f t="shared" si="10"/>
        <v>-7.7013724999999997</v>
      </c>
      <c r="Z90" s="202">
        <f t="shared" si="11"/>
        <v>0</v>
      </c>
    </row>
    <row r="91" spans="1:26" customFormat="1" ht="15">
      <c r="A91" s="356" t="s">
        <v>790</v>
      </c>
      <c r="B91" s="357">
        <f t="shared" si="6"/>
        <v>6.5616699999999994</v>
      </c>
      <c r="C91" s="357">
        <f t="shared" si="6"/>
        <v>0</v>
      </c>
      <c r="D91" s="357">
        <f t="shared" si="7"/>
        <v>5.2995525000000008</v>
      </c>
      <c r="E91" s="357">
        <f t="shared" si="7"/>
        <v>0</v>
      </c>
      <c r="F91" s="357">
        <f t="shared" si="8"/>
        <v>0</v>
      </c>
      <c r="G91" s="357">
        <f t="shared" si="8"/>
        <v>0</v>
      </c>
      <c r="H91" s="357">
        <f t="shared" si="9"/>
        <v>0.29447499999999999</v>
      </c>
      <c r="I91" s="357">
        <f t="shared" si="9"/>
        <v>0</v>
      </c>
      <c r="J91" s="357">
        <v>-12.1556975</v>
      </c>
      <c r="L91" s="16"/>
      <c r="M91" s="143">
        <v>6.5616699999999994</v>
      </c>
      <c r="N91" s="143">
        <v>0</v>
      </c>
      <c r="O91" s="143">
        <v>-6.5616699999999994</v>
      </c>
      <c r="P91" s="143">
        <v>5.2995525000000008</v>
      </c>
      <c r="Q91" s="143">
        <v>0</v>
      </c>
      <c r="R91" s="143">
        <v>-5.2995525000000008</v>
      </c>
      <c r="S91" s="143">
        <v>0</v>
      </c>
      <c r="T91" s="143">
        <v>0</v>
      </c>
      <c r="U91" s="143">
        <v>0</v>
      </c>
      <c r="V91" s="143">
        <v>0.29447499999999999</v>
      </c>
      <c r="W91" s="143">
        <v>0</v>
      </c>
      <c r="X91" s="143">
        <v>-0.29447499999999999</v>
      </c>
      <c r="Y91" s="179">
        <f t="shared" si="10"/>
        <v>-12.1556975</v>
      </c>
      <c r="Z91" s="202">
        <f t="shared" si="11"/>
        <v>0</v>
      </c>
    </row>
    <row r="92" spans="1:26" customFormat="1" ht="15">
      <c r="A92" s="356" t="s">
        <v>814</v>
      </c>
      <c r="B92" s="357">
        <f t="shared" si="6"/>
        <v>100.88468999999999</v>
      </c>
      <c r="C92" s="357">
        <f t="shared" si="6"/>
        <v>0</v>
      </c>
      <c r="D92" s="357">
        <f t="shared" si="7"/>
        <v>0</v>
      </c>
      <c r="E92" s="357">
        <f t="shared" si="7"/>
        <v>0</v>
      </c>
      <c r="F92" s="357">
        <f t="shared" si="8"/>
        <v>0</v>
      </c>
      <c r="G92" s="357">
        <f t="shared" si="8"/>
        <v>0</v>
      </c>
      <c r="H92" s="357">
        <f t="shared" si="9"/>
        <v>19.216609999999996</v>
      </c>
      <c r="I92" s="357">
        <f t="shared" si="9"/>
        <v>0</v>
      </c>
      <c r="J92" s="357">
        <v>-120.10129999999998</v>
      </c>
      <c r="L92" s="16"/>
      <c r="M92" s="143">
        <v>100.88468999999999</v>
      </c>
      <c r="N92" s="143">
        <v>0</v>
      </c>
      <c r="O92" s="143">
        <v>-100.88468999999999</v>
      </c>
      <c r="P92" s="143">
        <v>0</v>
      </c>
      <c r="Q92" s="143">
        <v>0</v>
      </c>
      <c r="R92" s="143">
        <v>0</v>
      </c>
      <c r="S92" s="143">
        <v>0</v>
      </c>
      <c r="T92" s="143">
        <v>0</v>
      </c>
      <c r="U92" s="143">
        <v>0</v>
      </c>
      <c r="V92" s="143">
        <v>19.216609999999996</v>
      </c>
      <c r="W92" s="143">
        <v>0</v>
      </c>
      <c r="X92" s="143">
        <v>-19.216609999999996</v>
      </c>
      <c r="Y92" s="179">
        <f t="shared" si="10"/>
        <v>-120.10129999999998</v>
      </c>
      <c r="Z92" s="202">
        <f t="shared" si="11"/>
        <v>0</v>
      </c>
    </row>
    <row r="93" spans="1:26" customFormat="1" ht="15">
      <c r="A93" s="356" t="s">
        <v>813</v>
      </c>
      <c r="B93" s="357">
        <f t="shared" si="6"/>
        <v>0.107</v>
      </c>
      <c r="C93" s="357">
        <f t="shared" si="6"/>
        <v>0</v>
      </c>
      <c r="D93" s="357">
        <f t="shared" si="7"/>
        <v>0</v>
      </c>
      <c r="E93" s="357">
        <f t="shared" si="7"/>
        <v>0</v>
      </c>
      <c r="F93" s="357">
        <f t="shared" si="8"/>
        <v>0</v>
      </c>
      <c r="G93" s="357">
        <f t="shared" si="8"/>
        <v>0</v>
      </c>
      <c r="H93" s="357">
        <f t="shared" si="9"/>
        <v>27.090965000000004</v>
      </c>
      <c r="I93" s="357">
        <f t="shared" si="9"/>
        <v>0</v>
      </c>
      <c r="J93" s="357">
        <v>-27.197965000000003</v>
      </c>
      <c r="L93" s="16"/>
      <c r="M93" s="143">
        <v>0.107</v>
      </c>
      <c r="N93" s="143">
        <v>0</v>
      </c>
      <c r="O93" s="143">
        <v>-0.107</v>
      </c>
      <c r="P93" s="143">
        <v>0</v>
      </c>
      <c r="Q93" s="143">
        <v>0</v>
      </c>
      <c r="R93" s="143">
        <v>0</v>
      </c>
      <c r="S93" s="143">
        <v>0</v>
      </c>
      <c r="T93" s="143">
        <v>0</v>
      </c>
      <c r="U93" s="143">
        <v>0</v>
      </c>
      <c r="V93" s="143">
        <v>27.090965000000004</v>
      </c>
      <c r="W93" s="143">
        <v>0</v>
      </c>
      <c r="X93" s="143">
        <v>-27.090965000000004</v>
      </c>
      <c r="Y93" s="179">
        <f t="shared" si="10"/>
        <v>-27.197965000000003</v>
      </c>
      <c r="Z93" s="202">
        <f t="shared" si="11"/>
        <v>0</v>
      </c>
    </row>
    <row r="94" spans="1:26" customFormat="1" ht="15">
      <c r="A94" s="356" t="s">
        <v>827</v>
      </c>
      <c r="B94" s="357">
        <f t="shared" si="6"/>
        <v>79.112324999999998</v>
      </c>
      <c r="C94" s="357">
        <f t="shared" si="6"/>
        <v>0</v>
      </c>
      <c r="D94" s="357">
        <f t="shared" si="7"/>
        <v>0</v>
      </c>
      <c r="E94" s="357">
        <f t="shared" si="7"/>
        <v>0</v>
      </c>
      <c r="F94" s="357">
        <f t="shared" si="8"/>
        <v>0</v>
      </c>
      <c r="G94" s="357">
        <f t="shared" si="8"/>
        <v>0</v>
      </c>
      <c r="H94" s="357">
        <f t="shared" si="9"/>
        <v>6.7931125000000003</v>
      </c>
      <c r="I94" s="357">
        <f t="shared" si="9"/>
        <v>2.6989749999999999</v>
      </c>
      <c r="J94" s="357">
        <v>-83.206462500000001</v>
      </c>
      <c r="L94" s="16"/>
      <c r="M94" s="143">
        <v>79.112324999999998</v>
      </c>
      <c r="N94" s="143">
        <v>0</v>
      </c>
      <c r="O94" s="143">
        <v>-79.112324999999998</v>
      </c>
      <c r="P94" s="143">
        <v>0</v>
      </c>
      <c r="Q94" s="143">
        <v>0</v>
      </c>
      <c r="R94" s="143">
        <v>0</v>
      </c>
      <c r="S94" s="143">
        <v>0</v>
      </c>
      <c r="T94" s="143">
        <v>0</v>
      </c>
      <c r="U94" s="143">
        <v>0</v>
      </c>
      <c r="V94" s="143">
        <v>6.7931125000000003</v>
      </c>
      <c r="W94" s="143">
        <v>2.6989749999999999</v>
      </c>
      <c r="X94" s="143">
        <v>-4.0941375000000004</v>
      </c>
      <c r="Y94" s="179">
        <f t="shared" si="10"/>
        <v>-83.206462500000001</v>
      </c>
      <c r="Z94" s="202">
        <f t="shared" si="11"/>
        <v>0</v>
      </c>
    </row>
    <row r="95" spans="1:26" customFormat="1" ht="15">
      <c r="A95" s="356" t="s">
        <v>826</v>
      </c>
      <c r="B95" s="357">
        <f t="shared" ref="B95:B104" si="12">M95</f>
        <v>0</v>
      </c>
      <c r="C95" s="357">
        <f t="shared" ref="C95:C104" si="13">N95</f>
        <v>0</v>
      </c>
      <c r="D95" s="357">
        <f t="shared" ref="D95:D104" si="14">P95</f>
        <v>0</v>
      </c>
      <c r="E95" s="357">
        <f t="shared" ref="E95:E104" si="15">Q95</f>
        <v>0</v>
      </c>
      <c r="F95" s="357">
        <f t="shared" ref="F95:F104" si="16">S95</f>
        <v>0</v>
      </c>
      <c r="G95" s="357">
        <f t="shared" ref="G95:G104" si="17">T95</f>
        <v>0</v>
      </c>
      <c r="H95" s="357">
        <f t="shared" ref="H95:H104" si="18">V95</f>
        <v>10.1524725</v>
      </c>
      <c r="I95" s="357">
        <f t="shared" ref="I95:I104" si="19">W95</f>
        <v>0</v>
      </c>
      <c r="J95" s="357">
        <v>-10.1524725</v>
      </c>
      <c r="L95" s="16"/>
      <c r="M95" s="143">
        <v>0</v>
      </c>
      <c r="N95" s="143">
        <v>0</v>
      </c>
      <c r="O95" s="143">
        <v>0</v>
      </c>
      <c r="P95" s="143">
        <v>0</v>
      </c>
      <c r="Q95" s="143">
        <v>0</v>
      </c>
      <c r="R95" s="143">
        <v>0</v>
      </c>
      <c r="S95" s="143">
        <v>0</v>
      </c>
      <c r="T95" s="143">
        <v>0</v>
      </c>
      <c r="U95" s="143">
        <v>0</v>
      </c>
      <c r="V95" s="143">
        <v>10.1524725</v>
      </c>
      <c r="W95" s="143">
        <v>0</v>
      </c>
      <c r="X95" s="143">
        <v>-10.1524725</v>
      </c>
      <c r="Y95" s="179">
        <f t="shared" ref="Y95:Y104" si="20">O95+R95+X95+U95</f>
        <v>-10.1524725</v>
      </c>
      <c r="Z95" s="202">
        <f t="shared" si="11"/>
        <v>0</v>
      </c>
    </row>
    <row r="96" spans="1:26" customFormat="1" ht="15">
      <c r="A96" s="356" t="s">
        <v>843</v>
      </c>
      <c r="B96" s="357">
        <f t="shared" si="12"/>
        <v>31.385192499999999</v>
      </c>
      <c r="C96" s="357">
        <f t="shared" si="13"/>
        <v>0</v>
      </c>
      <c r="D96" s="357">
        <f t="shared" si="14"/>
        <v>90.773697499999983</v>
      </c>
      <c r="E96" s="357">
        <f t="shared" si="15"/>
        <v>0</v>
      </c>
      <c r="F96" s="357">
        <f t="shared" si="16"/>
        <v>0</v>
      </c>
      <c r="G96" s="357">
        <f t="shared" si="17"/>
        <v>0</v>
      </c>
      <c r="H96" s="357">
        <f t="shared" si="18"/>
        <v>26.793332500000002</v>
      </c>
      <c r="I96" s="357">
        <f t="shared" si="19"/>
        <v>0</v>
      </c>
      <c r="J96" s="357">
        <v>-148.95222249999998</v>
      </c>
      <c r="L96" s="16"/>
      <c r="M96" s="143">
        <v>31.385192499999999</v>
      </c>
      <c r="N96" s="143">
        <v>0</v>
      </c>
      <c r="O96" s="143">
        <v>-31.385192499999999</v>
      </c>
      <c r="P96" s="143">
        <v>90.773697499999983</v>
      </c>
      <c r="Q96" s="143">
        <v>0</v>
      </c>
      <c r="R96" s="143">
        <v>-90.773697499999983</v>
      </c>
      <c r="S96" s="143">
        <v>0</v>
      </c>
      <c r="T96" s="143">
        <v>0</v>
      </c>
      <c r="U96" s="143">
        <v>0</v>
      </c>
      <c r="V96" s="143">
        <v>26.793332500000002</v>
      </c>
      <c r="W96" s="143">
        <v>0</v>
      </c>
      <c r="X96" s="143">
        <v>-26.793332500000002</v>
      </c>
      <c r="Y96" s="179">
        <f t="shared" si="20"/>
        <v>-148.95222249999998</v>
      </c>
      <c r="Z96" s="202">
        <f t="shared" si="11"/>
        <v>0</v>
      </c>
    </row>
    <row r="97" spans="1:26" customFormat="1" ht="15">
      <c r="A97" s="356" t="s">
        <v>870</v>
      </c>
      <c r="B97" s="357">
        <f t="shared" si="12"/>
        <v>3.9462324999999994</v>
      </c>
      <c r="C97" s="357">
        <f t="shared" si="13"/>
        <v>0</v>
      </c>
      <c r="D97" s="357">
        <f t="shared" si="14"/>
        <v>8.5500350000000012</v>
      </c>
      <c r="E97" s="357">
        <f t="shared" si="15"/>
        <v>0</v>
      </c>
      <c r="F97" s="357">
        <f t="shared" si="16"/>
        <v>0</v>
      </c>
      <c r="G97" s="357">
        <f t="shared" si="17"/>
        <v>0</v>
      </c>
      <c r="H97" s="357">
        <f t="shared" si="18"/>
        <v>3.3E-3</v>
      </c>
      <c r="I97" s="357">
        <f t="shared" si="19"/>
        <v>0</v>
      </c>
      <c r="J97" s="357">
        <v>-12.499567499999999</v>
      </c>
      <c r="L97" s="16"/>
      <c r="M97" s="143">
        <v>3.9462324999999994</v>
      </c>
      <c r="N97" s="143">
        <v>0</v>
      </c>
      <c r="O97" s="143">
        <v>-3.9462324999999994</v>
      </c>
      <c r="P97" s="143">
        <v>8.5500350000000012</v>
      </c>
      <c r="Q97" s="143">
        <v>0</v>
      </c>
      <c r="R97" s="143">
        <v>-8.5500350000000012</v>
      </c>
      <c r="S97" s="143">
        <v>0</v>
      </c>
      <c r="T97" s="143">
        <v>0</v>
      </c>
      <c r="U97" s="143">
        <v>0</v>
      </c>
      <c r="V97" s="143">
        <v>3.3E-3</v>
      </c>
      <c r="W97" s="143">
        <v>0</v>
      </c>
      <c r="X97" s="143">
        <v>-3.3E-3</v>
      </c>
      <c r="Y97" s="179">
        <f t="shared" si="20"/>
        <v>-12.499567499999999</v>
      </c>
      <c r="Z97" s="202">
        <f t="shared" si="11"/>
        <v>0</v>
      </c>
    </row>
    <row r="98" spans="1:26" customFormat="1" ht="15">
      <c r="A98" s="356" t="s">
        <v>873</v>
      </c>
      <c r="B98" s="357">
        <f t="shared" si="12"/>
        <v>16.127050000000004</v>
      </c>
      <c r="C98" s="357">
        <f t="shared" si="13"/>
        <v>0</v>
      </c>
      <c r="D98" s="357">
        <f t="shared" si="14"/>
        <v>46.08775</v>
      </c>
      <c r="E98" s="357">
        <f t="shared" si="15"/>
        <v>0</v>
      </c>
      <c r="F98" s="357">
        <f t="shared" si="16"/>
        <v>0</v>
      </c>
      <c r="G98" s="357">
        <f t="shared" si="17"/>
        <v>0</v>
      </c>
      <c r="H98" s="357">
        <f t="shared" si="18"/>
        <v>21.182037500000003</v>
      </c>
      <c r="I98" s="357">
        <f t="shared" si="19"/>
        <v>0</v>
      </c>
      <c r="J98" s="357">
        <v>-83.396837500000004</v>
      </c>
      <c r="L98" s="16"/>
      <c r="M98" s="143">
        <v>16.127050000000004</v>
      </c>
      <c r="N98" s="143">
        <v>0</v>
      </c>
      <c r="O98" s="143">
        <v>-16.127050000000004</v>
      </c>
      <c r="P98" s="143">
        <v>46.08775</v>
      </c>
      <c r="Q98" s="143">
        <v>0</v>
      </c>
      <c r="R98" s="143">
        <v>-46.08775</v>
      </c>
      <c r="S98" s="143">
        <v>0</v>
      </c>
      <c r="T98" s="143">
        <v>0</v>
      </c>
      <c r="U98" s="143">
        <v>0</v>
      </c>
      <c r="V98" s="143">
        <v>21.182037500000003</v>
      </c>
      <c r="W98" s="143">
        <v>0</v>
      </c>
      <c r="X98" s="143">
        <v>-21.182037500000003</v>
      </c>
      <c r="Y98" s="179">
        <f t="shared" si="20"/>
        <v>-83.396837500000004</v>
      </c>
      <c r="Z98" s="202">
        <f t="shared" si="11"/>
        <v>0</v>
      </c>
    </row>
    <row r="99" spans="1:26" customFormat="1" ht="15">
      <c r="A99" s="356" t="s">
        <v>874</v>
      </c>
      <c r="B99" s="357">
        <f t="shared" si="12"/>
        <v>3.4312999999999998</v>
      </c>
      <c r="C99" s="357">
        <f t="shared" si="13"/>
        <v>0</v>
      </c>
      <c r="D99" s="357">
        <f t="shared" si="14"/>
        <v>9.5178999999999991</v>
      </c>
      <c r="E99" s="357">
        <f t="shared" si="15"/>
        <v>0</v>
      </c>
      <c r="F99" s="357">
        <f t="shared" si="16"/>
        <v>0</v>
      </c>
      <c r="G99" s="357">
        <f t="shared" si="17"/>
        <v>0</v>
      </c>
      <c r="H99" s="357">
        <f t="shared" si="18"/>
        <v>0</v>
      </c>
      <c r="I99" s="357">
        <f t="shared" si="19"/>
        <v>0</v>
      </c>
      <c r="J99" s="357">
        <v>-12.949199999999999</v>
      </c>
      <c r="L99" s="16"/>
      <c r="M99" s="143">
        <v>3.4312999999999998</v>
      </c>
      <c r="N99" s="143">
        <v>0</v>
      </c>
      <c r="O99" s="143">
        <v>-3.4312999999999998</v>
      </c>
      <c r="P99" s="143">
        <v>9.5178999999999991</v>
      </c>
      <c r="Q99" s="143">
        <v>0</v>
      </c>
      <c r="R99" s="143">
        <v>-9.5178999999999991</v>
      </c>
      <c r="S99" s="143">
        <v>0</v>
      </c>
      <c r="T99" s="143">
        <v>0</v>
      </c>
      <c r="U99" s="143">
        <v>0</v>
      </c>
      <c r="V99" s="143">
        <v>0</v>
      </c>
      <c r="W99" s="143">
        <v>0</v>
      </c>
      <c r="X99" s="143">
        <v>0</v>
      </c>
      <c r="Y99" s="179">
        <f t="shared" si="20"/>
        <v>-12.949199999999999</v>
      </c>
      <c r="Z99" s="202">
        <f t="shared" si="11"/>
        <v>0</v>
      </c>
    </row>
    <row r="100" spans="1:26" customFormat="1" ht="15">
      <c r="A100" s="356" t="s">
        <v>871</v>
      </c>
      <c r="B100" s="357">
        <f t="shared" si="12"/>
        <v>0.13171000000000002</v>
      </c>
      <c r="C100" s="357">
        <f t="shared" si="13"/>
        <v>0</v>
      </c>
      <c r="D100" s="357">
        <f t="shared" si="14"/>
        <v>4.1384024999999998</v>
      </c>
      <c r="E100" s="357">
        <f t="shared" si="15"/>
        <v>0</v>
      </c>
      <c r="F100" s="357">
        <f t="shared" si="16"/>
        <v>0</v>
      </c>
      <c r="G100" s="357">
        <f t="shared" si="17"/>
        <v>0</v>
      </c>
      <c r="H100" s="357">
        <f t="shared" si="18"/>
        <v>0.14811250000000001</v>
      </c>
      <c r="I100" s="357">
        <f t="shared" si="19"/>
        <v>0</v>
      </c>
      <c r="J100" s="357">
        <v>-4.4182249999999996</v>
      </c>
      <c r="L100" s="16"/>
      <c r="M100" s="143">
        <v>0.13171000000000002</v>
      </c>
      <c r="N100" s="143">
        <v>0</v>
      </c>
      <c r="O100" s="143">
        <v>-0.13171000000000002</v>
      </c>
      <c r="P100" s="143">
        <v>4.1384024999999998</v>
      </c>
      <c r="Q100" s="143">
        <v>0</v>
      </c>
      <c r="R100" s="143">
        <v>-4.1384024999999998</v>
      </c>
      <c r="S100" s="143">
        <v>0</v>
      </c>
      <c r="T100" s="143">
        <v>0</v>
      </c>
      <c r="U100" s="143">
        <v>0</v>
      </c>
      <c r="V100" s="143">
        <v>0.14811250000000001</v>
      </c>
      <c r="W100" s="143">
        <v>0</v>
      </c>
      <c r="X100" s="143">
        <v>-0.14811250000000001</v>
      </c>
      <c r="Y100" s="179">
        <f t="shared" si="20"/>
        <v>-4.4182249999999996</v>
      </c>
      <c r="Z100" s="202">
        <f t="shared" si="11"/>
        <v>0</v>
      </c>
    </row>
    <row r="101" spans="1:26" customFormat="1" ht="15">
      <c r="A101" s="356" t="s">
        <v>876</v>
      </c>
      <c r="B101" s="357">
        <f t="shared" si="12"/>
        <v>0.11365000000000001</v>
      </c>
      <c r="C101" s="357">
        <f t="shared" si="13"/>
        <v>0</v>
      </c>
      <c r="D101" s="357">
        <f t="shared" si="14"/>
        <v>0.37480999999999998</v>
      </c>
      <c r="E101" s="357">
        <f t="shared" si="15"/>
        <v>0</v>
      </c>
      <c r="F101" s="357">
        <f t="shared" si="16"/>
        <v>0</v>
      </c>
      <c r="G101" s="357">
        <f t="shared" si="17"/>
        <v>0</v>
      </c>
      <c r="H101" s="357">
        <f t="shared" si="18"/>
        <v>0</v>
      </c>
      <c r="I101" s="357">
        <f t="shared" si="19"/>
        <v>0</v>
      </c>
      <c r="J101" s="357">
        <v>-0.48846000000000001</v>
      </c>
      <c r="L101" s="16"/>
      <c r="M101" s="143">
        <v>0.11365000000000001</v>
      </c>
      <c r="N101" s="143">
        <v>0</v>
      </c>
      <c r="O101" s="143">
        <v>-0.11365000000000001</v>
      </c>
      <c r="P101" s="143">
        <v>0.37480999999999998</v>
      </c>
      <c r="Q101" s="143">
        <v>0</v>
      </c>
      <c r="R101" s="143">
        <v>-0.37480999999999998</v>
      </c>
      <c r="S101" s="143">
        <v>0</v>
      </c>
      <c r="T101" s="143">
        <v>0</v>
      </c>
      <c r="U101" s="143">
        <v>0</v>
      </c>
      <c r="V101" s="143">
        <v>0</v>
      </c>
      <c r="W101" s="143">
        <v>0</v>
      </c>
      <c r="X101" s="143">
        <v>0</v>
      </c>
      <c r="Y101" s="179">
        <f t="shared" si="20"/>
        <v>-0.48846000000000001</v>
      </c>
      <c r="Z101" s="202">
        <f t="shared" si="11"/>
        <v>0</v>
      </c>
    </row>
    <row r="102" spans="1:26" customFormat="1" ht="15">
      <c r="A102" s="356" t="s">
        <v>875</v>
      </c>
      <c r="B102" s="357">
        <f t="shared" si="12"/>
        <v>3.4155249999999993</v>
      </c>
      <c r="C102" s="357">
        <f t="shared" si="13"/>
        <v>0</v>
      </c>
      <c r="D102" s="357">
        <f t="shared" si="14"/>
        <v>10.351539999999998</v>
      </c>
      <c r="E102" s="357">
        <f t="shared" si="15"/>
        <v>0</v>
      </c>
      <c r="F102" s="357">
        <f t="shared" si="16"/>
        <v>0</v>
      </c>
      <c r="G102" s="357">
        <f t="shared" si="17"/>
        <v>0</v>
      </c>
      <c r="H102" s="357">
        <f t="shared" si="18"/>
        <v>2.0567449999999998</v>
      </c>
      <c r="I102" s="357">
        <f t="shared" si="19"/>
        <v>0</v>
      </c>
      <c r="J102" s="357">
        <v>-15.823809999999996</v>
      </c>
      <c r="L102" s="16"/>
      <c r="M102" s="143">
        <v>3.4155249999999993</v>
      </c>
      <c r="N102" s="143">
        <v>0</v>
      </c>
      <c r="O102" s="143">
        <v>-3.4155249999999993</v>
      </c>
      <c r="P102" s="143">
        <v>10.351539999999998</v>
      </c>
      <c r="Q102" s="143">
        <v>0</v>
      </c>
      <c r="R102" s="143">
        <v>-10.351539999999998</v>
      </c>
      <c r="S102" s="143">
        <v>0</v>
      </c>
      <c r="T102" s="143">
        <v>0</v>
      </c>
      <c r="U102" s="143">
        <v>0</v>
      </c>
      <c r="V102" s="143">
        <v>2.0567449999999998</v>
      </c>
      <c r="W102" s="143">
        <v>0</v>
      </c>
      <c r="X102" s="143">
        <v>-2.0567449999999998</v>
      </c>
      <c r="Y102" s="179">
        <f t="shared" si="20"/>
        <v>-15.823809999999996</v>
      </c>
      <c r="Z102" s="202">
        <f t="shared" si="11"/>
        <v>0</v>
      </c>
    </row>
    <row r="103" spans="1:26" customFormat="1" ht="15">
      <c r="A103" s="356" t="s">
        <v>872</v>
      </c>
      <c r="B103" s="357">
        <f t="shared" si="12"/>
        <v>2.8020500000000004</v>
      </c>
      <c r="C103" s="357">
        <f t="shared" si="13"/>
        <v>0</v>
      </c>
      <c r="D103" s="357">
        <f t="shared" si="14"/>
        <v>6.4652324999999999</v>
      </c>
      <c r="E103" s="357">
        <f t="shared" si="15"/>
        <v>0</v>
      </c>
      <c r="F103" s="357">
        <f t="shared" si="16"/>
        <v>0</v>
      </c>
      <c r="G103" s="357">
        <f t="shared" si="17"/>
        <v>0</v>
      </c>
      <c r="H103" s="357">
        <f t="shared" si="18"/>
        <v>0.1125</v>
      </c>
      <c r="I103" s="357">
        <f t="shared" si="19"/>
        <v>0</v>
      </c>
      <c r="J103" s="357">
        <v>-9.379782500000001</v>
      </c>
      <c r="L103" s="16"/>
      <c r="M103" s="143">
        <v>2.8020500000000004</v>
      </c>
      <c r="N103" s="143">
        <v>0</v>
      </c>
      <c r="O103" s="143">
        <v>-2.8020500000000004</v>
      </c>
      <c r="P103" s="143">
        <v>6.4652324999999999</v>
      </c>
      <c r="Q103" s="143">
        <v>0</v>
      </c>
      <c r="R103" s="143">
        <v>-6.4652324999999999</v>
      </c>
      <c r="S103" s="143">
        <v>0</v>
      </c>
      <c r="T103" s="143">
        <v>0</v>
      </c>
      <c r="U103" s="143">
        <v>0</v>
      </c>
      <c r="V103" s="143">
        <v>0.1125</v>
      </c>
      <c r="W103" s="143">
        <v>0</v>
      </c>
      <c r="X103" s="143">
        <v>-0.1125</v>
      </c>
      <c r="Y103" s="179">
        <f t="shared" si="20"/>
        <v>-9.379782500000001</v>
      </c>
      <c r="Z103" s="202">
        <f t="shared" si="11"/>
        <v>0</v>
      </c>
    </row>
    <row r="104" spans="1:26" customFormat="1" ht="15">
      <c r="A104" s="356" t="s">
        <v>891</v>
      </c>
      <c r="B104" s="357">
        <f t="shared" si="12"/>
        <v>6.0703575000000933</v>
      </c>
      <c r="C104" s="357">
        <f t="shared" si="13"/>
        <v>0</v>
      </c>
      <c r="D104" s="357">
        <f t="shared" si="14"/>
        <v>17.307990000000053</v>
      </c>
      <c r="E104" s="357">
        <f t="shared" si="15"/>
        <v>0</v>
      </c>
      <c r="F104" s="357">
        <f t="shared" si="16"/>
        <v>0</v>
      </c>
      <c r="G104" s="357">
        <f t="shared" si="17"/>
        <v>0</v>
      </c>
      <c r="H104" s="357">
        <f t="shared" si="18"/>
        <v>8.3084500000000361</v>
      </c>
      <c r="I104" s="357">
        <f t="shared" si="19"/>
        <v>0</v>
      </c>
      <c r="J104" s="357">
        <v>-31.686797500000182</v>
      </c>
      <c r="L104" s="16"/>
      <c r="M104" s="143">
        <v>6.0703575000000933</v>
      </c>
      <c r="N104" s="143">
        <v>0</v>
      </c>
      <c r="O104" s="143">
        <v>-6.0703575000000933</v>
      </c>
      <c r="P104" s="143">
        <v>17.307990000000053</v>
      </c>
      <c r="Q104" s="143">
        <v>0</v>
      </c>
      <c r="R104" s="143">
        <v>-17.307990000000053</v>
      </c>
      <c r="S104" s="143">
        <v>0</v>
      </c>
      <c r="T104" s="143">
        <v>0</v>
      </c>
      <c r="U104" s="143">
        <v>0</v>
      </c>
      <c r="V104" s="143">
        <v>8.3084500000000361</v>
      </c>
      <c r="W104" s="143">
        <v>0</v>
      </c>
      <c r="X104" s="143">
        <v>-8.3084500000000361</v>
      </c>
      <c r="Y104" s="179">
        <f t="shared" si="20"/>
        <v>-31.686797500000182</v>
      </c>
      <c r="Z104" s="202">
        <f t="shared" si="11"/>
        <v>0</v>
      </c>
    </row>
    <row r="105" spans="1:26" customFormat="1" ht="15">
      <c r="A105" s="356" t="s">
        <v>524</v>
      </c>
      <c r="B105" s="357">
        <f t="shared" si="6"/>
        <v>20.576107499999999</v>
      </c>
      <c r="C105" s="357">
        <f t="shared" si="6"/>
        <v>0</v>
      </c>
      <c r="D105" s="357">
        <f t="shared" si="7"/>
        <v>2.2920999999999996</v>
      </c>
      <c r="E105" s="357">
        <f t="shared" si="7"/>
        <v>0</v>
      </c>
      <c r="F105" s="357">
        <f t="shared" si="8"/>
        <v>0</v>
      </c>
      <c r="G105" s="357">
        <f t="shared" si="8"/>
        <v>0</v>
      </c>
      <c r="H105" s="357">
        <f t="shared" si="9"/>
        <v>40.252947500000012</v>
      </c>
      <c r="I105" s="357">
        <f t="shared" si="9"/>
        <v>0</v>
      </c>
      <c r="J105" s="357">
        <v>-63.121155000000009</v>
      </c>
      <c r="L105" s="16"/>
      <c r="M105" s="143">
        <v>20.576107499999999</v>
      </c>
      <c r="N105" s="143">
        <v>0</v>
      </c>
      <c r="O105" s="143">
        <v>-20.576107499999999</v>
      </c>
      <c r="P105" s="143">
        <v>2.2920999999999996</v>
      </c>
      <c r="Q105" s="143">
        <v>0</v>
      </c>
      <c r="R105" s="143">
        <v>-2.2920999999999996</v>
      </c>
      <c r="S105" s="143">
        <v>0</v>
      </c>
      <c r="T105" s="143">
        <v>0</v>
      </c>
      <c r="U105" s="143">
        <v>0</v>
      </c>
      <c r="V105" s="143">
        <v>40.252947500000012</v>
      </c>
      <c r="W105" s="143">
        <v>0</v>
      </c>
      <c r="X105" s="143">
        <v>-40.252947500000012</v>
      </c>
      <c r="Y105" s="179">
        <f t="shared" si="10"/>
        <v>-63.121155000000009</v>
      </c>
      <c r="Z105" s="202">
        <f t="shared" si="11"/>
        <v>0</v>
      </c>
    </row>
    <row r="106" spans="1:26" customFormat="1" ht="15">
      <c r="A106" s="356" t="s">
        <v>475</v>
      </c>
      <c r="B106" s="357">
        <f t="shared" si="6"/>
        <v>0</v>
      </c>
      <c r="C106" s="357">
        <f t="shared" si="6"/>
        <v>0</v>
      </c>
      <c r="D106" s="357">
        <f t="shared" si="7"/>
        <v>0</v>
      </c>
      <c r="E106" s="357">
        <f t="shared" si="7"/>
        <v>0</v>
      </c>
      <c r="F106" s="357">
        <f t="shared" si="8"/>
        <v>0</v>
      </c>
      <c r="G106" s="357">
        <f t="shared" si="8"/>
        <v>0</v>
      </c>
      <c r="H106" s="357">
        <f t="shared" si="9"/>
        <v>0</v>
      </c>
      <c r="I106" s="357">
        <f t="shared" si="9"/>
        <v>8.1286975000000012</v>
      </c>
      <c r="J106" s="357">
        <v>8.1286975000000012</v>
      </c>
      <c r="L106" s="16"/>
      <c r="M106" s="143">
        <v>0</v>
      </c>
      <c r="N106" s="143">
        <v>0</v>
      </c>
      <c r="O106" s="143">
        <v>0</v>
      </c>
      <c r="P106" s="143">
        <v>0</v>
      </c>
      <c r="Q106" s="143">
        <v>0</v>
      </c>
      <c r="R106" s="143">
        <v>0</v>
      </c>
      <c r="S106" s="143">
        <v>0</v>
      </c>
      <c r="T106" s="143">
        <v>0</v>
      </c>
      <c r="U106" s="143">
        <v>0</v>
      </c>
      <c r="V106" s="143">
        <v>0</v>
      </c>
      <c r="W106" s="143">
        <v>8.1286975000000012</v>
      </c>
      <c r="X106" s="143">
        <v>8.1286975000000012</v>
      </c>
      <c r="Y106" s="179">
        <f t="shared" si="10"/>
        <v>8.1286975000000012</v>
      </c>
      <c r="Z106" s="202">
        <f t="shared" si="11"/>
        <v>0</v>
      </c>
    </row>
    <row r="107" spans="1:26" customFormat="1" ht="15">
      <c r="A107" s="356" t="s">
        <v>102</v>
      </c>
      <c r="B107" s="357">
        <f t="shared" ref="B107:C111" si="21">M107</f>
        <v>10.123917500000001</v>
      </c>
      <c r="C107" s="357">
        <f t="shared" si="21"/>
        <v>0</v>
      </c>
      <c r="D107" s="357">
        <f t="shared" ref="D107:E111" si="22">P107</f>
        <v>0</v>
      </c>
      <c r="E107" s="357">
        <f t="shared" si="22"/>
        <v>0</v>
      </c>
      <c r="F107" s="357">
        <f t="shared" ref="F107:G111" si="23">S107</f>
        <v>0</v>
      </c>
      <c r="G107" s="357">
        <f t="shared" si="23"/>
        <v>0</v>
      </c>
      <c r="H107" s="357">
        <f t="shared" ref="H107:I111" si="24">V107</f>
        <v>2.3503075</v>
      </c>
      <c r="I107" s="357">
        <f t="shared" si="24"/>
        <v>0</v>
      </c>
      <c r="J107" s="357">
        <v>-12.474225000000001</v>
      </c>
      <c r="L107" s="16"/>
      <c r="M107" s="143">
        <v>10.123917500000001</v>
      </c>
      <c r="N107" s="143">
        <v>0</v>
      </c>
      <c r="O107" s="143">
        <v>-10.123917500000001</v>
      </c>
      <c r="P107" s="143">
        <v>0</v>
      </c>
      <c r="Q107" s="143">
        <v>0</v>
      </c>
      <c r="R107" s="143">
        <v>0</v>
      </c>
      <c r="S107" s="143">
        <v>0</v>
      </c>
      <c r="T107" s="143">
        <v>0</v>
      </c>
      <c r="U107" s="143">
        <v>0</v>
      </c>
      <c r="V107" s="143">
        <v>2.3503075</v>
      </c>
      <c r="W107" s="143">
        <v>0</v>
      </c>
      <c r="X107" s="143">
        <v>-2.3503075</v>
      </c>
      <c r="Y107" s="179">
        <f>O107+R107+X107+U107</f>
        <v>-12.474225000000001</v>
      </c>
      <c r="Z107" s="202">
        <f t="shared" si="11"/>
        <v>0</v>
      </c>
    </row>
    <row r="108" spans="1:26" customFormat="1" ht="15">
      <c r="A108" s="356" t="s">
        <v>578</v>
      </c>
      <c r="B108" s="357">
        <f t="shared" si="21"/>
        <v>0</v>
      </c>
      <c r="C108" s="357">
        <f t="shared" si="21"/>
        <v>0</v>
      </c>
      <c r="D108" s="357">
        <f t="shared" si="22"/>
        <v>0</v>
      </c>
      <c r="E108" s="357">
        <f t="shared" si="22"/>
        <v>0</v>
      </c>
      <c r="F108" s="357">
        <f t="shared" si="23"/>
        <v>0</v>
      </c>
      <c r="G108" s="357">
        <f t="shared" si="23"/>
        <v>0</v>
      </c>
      <c r="H108" s="357">
        <f t="shared" si="24"/>
        <v>14.870000000000001</v>
      </c>
      <c r="I108" s="357">
        <f t="shared" si="24"/>
        <v>0</v>
      </c>
      <c r="J108" s="357">
        <v>-14.870000000000001</v>
      </c>
      <c r="L108" s="16"/>
      <c r="M108" s="143">
        <v>0</v>
      </c>
      <c r="N108" s="143">
        <v>0</v>
      </c>
      <c r="O108" s="143">
        <v>0</v>
      </c>
      <c r="P108" s="143">
        <v>0</v>
      </c>
      <c r="Q108" s="143">
        <v>0</v>
      </c>
      <c r="R108" s="143">
        <v>0</v>
      </c>
      <c r="S108" s="143">
        <v>0</v>
      </c>
      <c r="T108" s="143">
        <v>0</v>
      </c>
      <c r="U108" s="143">
        <v>0</v>
      </c>
      <c r="V108" s="143">
        <v>14.870000000000001</v>
      </c>
      <c r="W108" s="143">
        <v>0</v>
      </c>
      <c r="X108" s="143">
        <v>-14.870000000000001</v>
      </c>
      <c r="Y108" s="179">
        <f>O108+R108+X108+U108</f>
        <v>-14.870000000000001</v>
      </c>
      <c r="Z108" s="202">
        <f t="shared" si="11"/>
        <v>0</v>
      </c>
    </row>
    <row r="109" spans="1:26" customFormat="1" ht="15">
      <c r="A109" s="356" t="s">
        <v>476</v>
      </c>
      <c r="B109" s="357">
        <f t="shared" si="21"/>
        <v>0.1125</v>
      </c>
      <c r="C109" s="357">
        <f t="shared" si="21"/>
        <v>0</v>
      </c>
      <c r="D109" s="357">
        <f t="shared" si="22"/>
        <v>0</v>
      </c>
      <c r="E109" s="357">
        <f t="shared" si="22"/>
        <v>0</v>
      </c>
      <c r="F109" s="357">
        <f t="shared" si="23"/>
        <v>0</v>
      </c>
      <c r="G109" s="357">
        <f t="shared" si="23"/>
        <v>0</v>
      </c>
      <c r="H109" s="357">
        <f t="shared" si="24"/>
        <v>0</v>
      </c>
      <c r="I109" s="357">
        <f t="shared" si="24"/>
        <v>0</v>
      </c>
      <c r="J109" s="357">
        <v>-0.1125</v>
      </c>
      <c r="L109" s="16"/>
      <c r="M109" s="143">
        <v>0.1125</v>
      </c>
      <c r="N109" s="143">
        <v>0</v>
      </c>
      <c r="O109" s="143">
        <v>-0.1125</v>
      </c>
      <c r="P109" s="143">
        <v>0</v>
      </c>
      <c r="Q109" s="143">
        <v>0</v>
      </c>
      <c r="R109" s="143">
        <v>0</v>
      </c>
      <c r="S109" s="143">
        <v>0</v>
      </c>
      <c r="T109" s="143">
        <v>0</v>
      </c>
      <c r="U109" s="143">
        <v>0</v>
      </c>
      <c r="V109" s="143">
        <v>0</v>
      </c>
      <c r="W109" s="143">
        <v>0</v>
      </c>
      <c r="X109" s="143">
        <v>0</v>
      </c>
      <c r="Y109" s="179">
        <f>O109+R109+X109+U109</f>
        <v>-0.1125</v>
      </c>
      <c r="Z109" s="202">
        <f t="shared" si="11"/>
        <v>0</v>
      </c>
    </row>
    <row r="110" spans="1:26" customFormat="1" ht="15">
      <c r="A110" s="356" t="s">
        <v>538</v>
      </c>
      <c r="B110" s="357">
        <f t="shared" si="21"/>
        <v>5.448504999999999</v>
      </c>
      <c r="C110" s="357">
        <f t="shared" si="21"/>
        <v>0</v>
      </c>
      <c r="D110" s="357">
        <f t="shared" si="22"/>
        <v>0</v>
      </c>
      <c r="E110" s="357">
        <f t="shared" si="22"/>
        <v>0</v>
      </c>
      <c r="F110" s="357">
        <f t="shared" si="23"/>
        <v>0</v>
      </c>
      <c r="G110" s="357">
        <f t="shared" si="23"/>
        <v>0</v>
      </c>
      <c r="H110" s="357">
        <f t="shared" si="24"/>
        <v>0.46142500000000003</v>
      </c>
      <c r="I110" s="357">
        <f t="shared" si="24"/>
        <v>0</v>
      </c>
      <c r="J110" s="357">
        <v>-5.9099299999999992</v>
      </c>
      <c r="L110" s="16"/>
      <c r="M110" s="143">
        <v>5.448504999999999</v>
      </c>
      <c r="N110" s="143">
        <v>0</v>
      </c>
      <c r="O110" s="143">
        <v>-5.448504999999999</v>
      </c>
      <c r="P110" s="143">
        <v>0</v>
      </c>
      <c r="Q110" s="143">
        <v>0</v>
      </c>
      <c r="R110" s="143">
        <v>0</v>
      </c>
      <c r="S110" s="143">
        <v>0</v>
      </c>
      <c r="T110" s="143">
        <v>0</v>
      </c>
      <c r="U110" s="143">
        <v>0</v>
      </c>
      <c r="V110" s="143">
        <v>0.46142500000000003</v>
      </c>
      <c r="W110" s="143">
        <v>0</v>
      </c>
      <c r="X110" s="143">
        <v>-0.46142500000000003</v>
      </c>
      <c r="Y110" s="179">
        <f>O110+R110+X110+U110</f>
        <v>-5.9099299999999992</v>
      </c>
      <c r="Z110" s="202">
        <f t="shared" si="11"/>
        <v>0</v>
      </c>
    </row>
    <row r="111" spans="1:26" customFormat="1" ht="15">
      <c r="A111" s="356" t="s">
        <v>478</v>
      </c>
      <c r="B111" s="357">
        <f t="shared" si="21"/>
        <v>0.82633499999999993</v>
      </c>
      <c r="C111" s="357">
        <f t="shared" si="21"/>
        <v>0</v>
      </c>
      <c r="D111" s="357">
        <f t="shared" si="22"/>
        <v>0</v>
      </c>
      <c r="E111" s="357">
        <f t="shared" si="22"/>
        <v>0</v>
      </c>
      <c r="F111" s="357">
        <f t="shared" si="23"/>
        <v>0</v>
      </c>
      <c r="G111" s="357">
        <f t="shared" si="23"/>
        <v>0</v>
      </c>
      <c r="H111" s="357">
        <f t="shared" si="24"/>
        <v>20.892299999999999</v>
      </c>
      <c r="I111" s="357">
        <f t="shared" si="24"/>
        <v>0</v>
      </c>
      <c r="J111" s="357">
        <v>-21.718634999999999</v>
      </c>
      <c r="L111" s="16"/>
      <c r="M111" s="143">
        <v>0.82633499999999993</v>
      </c>
      <c r="N111" s="143">
        <v>0</v>
      </c>
      <c r="O111" s="143">
        <v>-0.82633499999999993</v>
      </c>
      <c r="P111" s="143">
        <v>0</v>
      </c>
      <c r="Q111" s="143">
        <v>0</v>
      </c>
      <c r="R111" s="143">
        <v>0</v>
      </c>
      <c r="S111" s="143">
        <v>0</v>
      </c>
      <c r="T111" s="143">
        <v>0</v>
      </c>
      <c r="U111" s="143">
        <v>0</v>
      </c>
      <c r="V111" s="143">
        <v>20.892299999999999</v>
      </c>
      <c r="W111" s="143">
        <v>0</v>
      </c>
      <c r="X111" s="143">
        <v>-20.892299999999999</v>
      </c>
      <c r="Y111" s="179">
        <f t="shared" ref="Y111:Y123" si="25">O111+R111+X111+U111</f>
        <v>-21.718634999999999</v>
      </c>
      <c r="Z111" s="202">
        <f t="shared" si="11"/>
        <v>0</v>
      </c>
    </row>
    <row r="112" spans="1:26" customFormat="1" ht="15">
      <c r="A112" s="356" t="s">
        <v>484</v>
      </c>
      <c r="B112" s="357">
        <f t="shared" ref="B112:B118" si="26">M112</f>
        <v>57.400652500000007</v>
      </c>
      <c r="C112" s="357">
        <f t="shared" ref="C112:C118" si="27">N112</f>
        <v>0</v>
      </c>
      <c r="D112" s="357">
        <f t="shared" ref="D112:D118" si="28">P112</f>
        <v>0</v>
      </c>
      <c r="E112" s="357">
        <f t="shared" ref="E112:E118" si="29">Q112</f>
        <v>0</v>
      </c>
      <c r="F112" s="357">
        <f t="shared" ref="F112:F118" si="30">S112</f>
        <v>0</v>
      </c>
      <c r="G112" s="357">
        <f t="shared" ref="G112:G118" si="31">T112</f>
        <v>0</v>
      </c>
      <c r="H112" s="357">
        <f t="shared" ref="H112:H118" si="32">V112</f>
        <v>22.5384575</v>
      </c>
      <c r="I112" s="357">
        <f t="shared" ref="I112:I118" si="33">W112</f>
        <v>0</v>
      </c>
      <c r="J112" s="357">
        <v>-79.939109999999999</v>
      </c>
      <c r="L112" s="16"/>
      <c r="M112" s="143">
        <v>57.400652500000007</v>
      </c>
      <c r="N112" s="143">
        <v>0</v>
      </c>
      <c r="O112" s="143">
        <v>-57.400652500000007</v>
      </c>
      <c r="P112" s="143">
        <v>0</v>
      </c>
      <c r="Q112" s="143">
        <v>0</v>
      </c>
      <c r="R112" s="143">
        <v>0</v>
      </c>
      <c r="S112" s="143">
        <v>0</v>
      </c>
      <c r="T112" s="143">
        <v>0</v>
      </c>
      <c r="U112" s="143">
        <v>0</v>
      </c>
      <c r="V112" s="143">
        <v>22.5384575</v>
      </c>
      <c r="W112" s="143">
        <v>0</v>
      </c>
      <c r="X112" s="143">
        <v>-22.5384575</v>
      </c>
      <c r="Y112" s="179">
        <f t="shared" ref="Y112:Y118" si="34">O112+R112+X112+U112</f>
        <v>-79.939109999999999</v>
      </c>
      <c r="Z112" s="202">
        <f t="shared" ref="Z112:Z118" si="35">Y112-J112</f>
        <v>0</v>
      </c>
    </row>
    <row r="113" spans="1:26" customFormat="1" ht="15">
      <c r="A113" s="356" t="s">
        <v>520</v>
      </c>
      <c r="B113" s="357">
        <f t="shared" si="26"/>
        <v>0</v>
      </c>
      <c r="C113" s="357">
        <f t="shared" si="27"/>
        <v>0</v>
      </c>
      <c r="D113" s="357">
        <f t="shared" si="28"/>
        <v>0</v>
      </c>
      <c r="E113" s="357">
        <f t="shared" si="29"/>
        <v>0</v>
      </c>
      <c r="F113" s="357">
        <f t="shared" si="30"/>
        <v>0</v>
      </c>
      <c r="G113" s="357">
        <f t="shared" si="31"/>
        <v>0</v>
      </c>
      <c r="H113" s="357">
        <f t="shared" si="32"/>
        <v>5.9948550000000003</v>
      </c>
      <c r="I113" s="357">
        <f t="shared" si="33"/>
        <v>0</v>
      </c>
      <c r="J113" s="357">
        <v>-5.9948550000000003</v>
      </c>
      <c r="L113" s="16"/>
      <c r="M113" s="143">
        <v>0</v>
      </c>
      <c r="N113" s="143">
        <v>0</v>
      </c>
      <c r="O113" s="143">
        <v>0</v>
      </c>
      <c r="P113" s="143">
        <v>0</v>
      </c>
      <c r="Q113" s="143">
        <v>0</v>
      </c>
      <c r="R113" s="143">
        <v>0</v>
      </c>
      <c r="S113" s="143">
        <v>0</v>
      </c>
      <c r="T113" s="143">
        <v>0</v>
      </c>
      <c r="U113" s="143">
        <v>0</v>
      </c>
      <c r="V113" s="143">
        <v>5.9948550000000003</v>
      </c>
      <c r="W113" s="143">
        <v>0</v>
      </c>
      <c r="X113" s="143">
        <v>-5.9948550000000003</v>
      </c>
      <c r="Y113" s="179">
        <f t="shared" si="34"/>
        <v>-5.9948550000000003</v>
      </c>
      <c r="Z113" s="202">
        <f t="shared" si="35"/>
        <v>0</v>
      </c>
    </row>
    <row r="114" spans="1:26" customFormat="1" ht="15">
      <c r="A114" s="356" t="s">
        <v>669</v>
      </c>
      <c r="B114" s="357">
        <f t="shared" si="26"/>
        <v>12.791069999999999</v>
      </c>
      <c r="C114" s="357">
        <f t="shared" si="27"/>
        <v>0</v>
      </c>
      <c r="D114" s="357">
        <f t="shared" si="28"/>
        <v>24.695252500000002</v>
      </c>
      <c r="E114" s="357">
        <f t="shared" si="29"/>
        <v>0</v>
      </c>
      <c r="F114" s="357">
        <f t="shared" si="30"/>
        <v>0</v>
      </c>
      <c r="G114" s="357">
        <f t="shared" si="31"/>
        <v>0</v>
      </c>
      <c r="H114" s="357">
        <f t="shared" si="32"/>
        <v>8.3716499999999989</v>
      </c>
      <c r="I114" s="357">
        <f t="shared" si="33"/>
        <v>0</v>
      </c>
      <c r="J114" s="357">
        <v>-45.857972500000002</v>
      </c>
      <c r="L114" s="16"/>
      <c r="M114" s="143">
        <v>12.791069999999999</v>
      </c>
      <c r="N114" s="143">
        <v>0</v>
      </c>
      <c r="O114" s="143">
        <v>-12.791069999999999</v>
      </c>
      <c r="P114" s="143">
        <v>24.695252500000002</v>
      </c>
      <c r="Q114" s="143">
        <v>0</v>
      </c>
      <c r="R114" s="143">
        <v>-24.695252500000002</v>
      </c>
      <c r="S114" s="143">
        <v>0</v>
      </c>
      <c r="T114" s="143">
        <v>0</v>
      </c>
      <c r="U114" s="143">
        <v>0</v>
      </c>
      <c r="V114" s="143">
        <v>8.3716499999999989</v>
      </c>
      <c r="W114" s="143">
        <v>0</v>
      </c>
      <c r="X114" s="143">
        <v>-8.3716499999999989</v>
      </c>
      <c r="Y114" s="179">
        <f t="shared" si="34"/>
        <v>-45.857972500000002</v>
      </c>
      <c r="Z114" s="202">
        <f t="shared" si="35"/>
        <v>0</v>
      </c>
    </row>
    <row r="115" spans="1:26" customFormat="1" ht="15">
      <c r="A115" s="356" t="s">
        <v>760</v>
      </c>
      <c r="B115" s="357">
        <f t="shared" si="26"/>
        <v>0</v>
      </c>
      <c r="C115" s="357">
        <f t="shared" si="27"/>
        <v>0</v>
      </c>
      <c r="D115" s="357">
        <f t="shared" si="28"/>
        <v>6.9639650000000008</v>
      </c>
      <c r="E115" s="357">
        <f t="shared" si="29"/>
        <v>0</v>
      </c>
      <c r="F115" s="357">
        <f t="shared" si="30"/>
        <v>0</v>
      </c>
      <c r="G115" s="357">
        <f t="shared" si="31"/>
        <v>0</v>
      </c>
      <c r="H115" s="357">
        <f t="shared" si="32"/>
        <v>0</v>
      </c>
      <c r="I115" s="357">
        <f t="shared" si="33"/>
        <v>0</v>
      </c>
      <c r="J115" s="357">
        <v>-6.9639650000000008</v>
      </c>
      <c r="L115" s="16"/>
      <c r="M115" s="143">
        <v>0</v>
      </c>
      <c r="N115" s="143">
        <v>0</v>
      </c>
      <c r="O115" s="143">
        <v>0</v>
      </c>
      <c r="P115" s="143">
        <v>6.9639650000000008</v>
      </c>
      <c r="Q115" s="143">
        <v>0</v>
      </c>
      <c r="R115" s="143">
        <v>-6.9639650000000008</v>
      </c>
      <c r="S115" s="143">
        <v>0</v>
      </c>
      <c r="T115" s="143">
        <v>0</v>
      </c>
      <c r="U115" s="143">
        <v>0</v>
      </c>
      <c r="V115" s="143">
        <v>0</v>
      </c>
      <c r="W115" s="143">
        <v>0</v>
      </c>
      <c r="X115" s="143">
        <v>0</v>
      </c>
      <c r="Y115" s="179">
        <f t="shared" si="34"/>
        <v>-6.9639650000000008</v>
      </c>
      <c r="Z115" s="202">
        <f t="shared" si="35"/>
        <v>0</v>
      </c>
    </row>
    <row r="116" spans="1:26" customFormat="1" ht="15">
      <c r="A116" s="356" t="s">
        <v>825</v>
      </c>
      <c r="B116" s="357">
        <f t="shared" si="26"/>
        <v>0</v>
      </c>
      <c r="C116" s="357">
        <f t="shared" si="27"/>
        <v>0</v>
      </c>
      <c r="D116" s="357">
        <f t="shared" si="28"/>
        <v>0</v>
      </c>
      <c r="E116" s="357">
        <f t="shared" si="29"/>
        <v>0</v>
      </c>
      <c r="F116" s="357">
        <f t="shared" si="30"/>
        <v>0</v>
      </c>
      <c r="G116" s="357">
        <f t="shared" si="31"/>
        <v>0</v>
      </c>
      <c r="H116" s="357">
        <f t="shared" si="32"/>
        <v>16.804397500000004</v>
      </c>
      <c r="I116" s="357">
        <f t="shared" si="33"/>
        <v>0</v>
      </c>
      <c r="J116" s="357">
        <v>-16.804397500000004</v>
      </c>
      <c r="L116" s="16"/>
      <c r="M116" s="143">
        <v>0</v>
      </c>
      <c r="N116" s="143">
        <v>0</v>
      </c>
      <c r="O116" s="143">
        <v>0</v>
      </c>
      <c r="P116" s="143">
        <v>0</v>
      </c>
      <c r="Q116" s="143">
        <v>0</v>
      </c>
      <c r="R116" s="143">
        <v>0</v>
      </c>
      <c r="S116" s="143">
        <v>0</v>
      </c>
      <c r="T116" s="143">
        <v>0</v>
      </c>
      <c r="U116" s="143">
        <v>0</v>
      </c>
      <c r="V116" s="143">
        <v>16.804397500000004</v>
      </c>
      <c r="W116" s="143">
        <v>0</v>
      </c>
      <c r="X116" s="143">
        <v>-16.804397500000004</v>
      </c>
      <c r="Y116" s="179">
        <f t="shared" si="34"/>
        <v>-16.804397500000004</v>
      </c>
      <c r="Z116" s="202">
        <f t="shared" si="35"/>
        <v>0</v>
      </c>
    </row>
    <row r="117" spans="1:26" customFormat="1" ht="15">
      <c r="A117" s="356" t="s">
        <v>856</v>
      </c>
      <c r="B117" s="357">
        <f t="shared" si="26"/>
        <v>42.120544999999993</v>
      </c>
      <c r="C117" s="357">
        <f t="shared" si="27"/>
        <v>0</v>
      </c>
      <c r="D117" s="357">
        <f t="shared" si="28"/>
        <v>79.416154999999989</v>
      </c>
      <c r="E117" s="357">
        <f t="shared" si="29"/>
        <v>0</v>
      </c>
      <c r="F117" s="357">
        <f t="shared" si="30"/>
        <v>0</v>
      </c>
      <c r="G117" s="357">
        <f t="shared" si="31"/>
        <v>0</v>
      </c>
      <c r="H117" s="357">
        <f t="shared" si="32"/>
        <v>41.241272499999994</v>
      </c>
      <c r="I117" s="357">
        <f t="shared" si="33"/>
        <v>0</v>
      </c>
      <c r="J117" s="357">
        <v>-162.77797249999998</v>
      </c>
      <c r="L117" s="16"/>
      <c r="M117" s="143">
        <v>42.120544999999993</v>
      </c>
      <c r="N117" s="143">
        <v>0</v>
      </c>
      <c r="O117" s="143">
        <v>-42.120544999999993</v>
      </c>
      <c r="P117" s="143">
        <v>79.416154999999989</v>
      </c>
      <c r="Q117" s="143">
        <v>0</v>
      </c>
      <c r="R117" s="143">
        <v>-79.416154999999989</v>
      </c>
      <c r="S117" s="143">
        <v>0</v>
      </c>
      <c r="T117" s="143">
        <v>0</v>
      </c>
      <c r="U117" s="143">
        <v>0</v>
      </c>
      <c r="V117" s="143">
        <v>41.241272499999994</v>
      </c>
      <c r="W117" s="143">
        <v>0</v>
      </c>
      <c r="X117" s="143">
        <v>-41.241272499999994</v>
      </c>
      <c r="Y117" s="179">
        <f t="shared" si="34"/>
        <v>-162.77797249999998</v>
      </c>
      <c r="Z117" s="202">
        <f t="shared" si="35"/>
        <v>0</v>
      </c>
    </row>
    <row r="118" spans="1:26" customFormat="1" ht="15">
      <c r="A118" s="356" t="s">
        <v>884</v>
      </c>
      <c r="B118" s="357">
        <f t="shared" si="26"/>
        <v>0.19802499999999998</v>
      </c>
      <c r="C118" s="357">
        <f t="shared" si="27"/>
        <v>0</v>
      </c>
      <c r="D118" s="357">
        <f t="shared" si="28"/>
        <v>1.2626950000000001</v>
      </c>
      <c r="E118" s="357">
        <f t="shared" si="29"/>
        <v>0</v>
      </c>
      <c r="F118" s="357">
        <f t="shared" si="30"/>
        <v>0</v>
      </c>
      <c r="G118" s="357">
        <f t="shared" si="31"/>
        <v>0</v>
      </c>
      <c r="H118" s="357">
        <f t="shared" si="32"/>
        <v>16.122750000000003</v>
      </c>
      <c r="I118" s="357">
        <f t="shared" si="33"/>
        <v>0</v>
      </c>
      <c r="J118" s="357">
        <v>-17.583470000000002</v>
      </c>
      <c r="L118" s="16"/>
      <c r="M118" s="143">
        <v>0.19802499999999998</v>
      </c>
      <c r="N118" s="143">
        <v>0</v>
      </c>
      <c r="O118" s="143">
        <v>-0.19802499999999998</v>
      </c>
      <c r="P118" s="143">
        <v>1.2626950000000001</v>
      </c>
      <c r="Q118" s="143">
        <v>0</v>
      </c>
      <c r="R118" s="143">
        <v>-1.2626950000000001</v>
      </c>
      <c r="S118" s="143">
        <v>0</v>
      </c>
      <c r="T118" s="143">
        <v>0</v>
      </c>
      <c r="U118" s="143">
        <v>0</v>
      </c>
      <c r="V118" s="143">
        <v>16.122750000000003</v>
      </c>
      <c r="W118" s="143">
        <v>0</v>
      </c>
      <c r="X118" s="143">
        <v>-16.122750000000003</v>
      </c>
      <c r="Y118" s="179">
        <f t="shared" si="34"/>
        <v>-17.583470000000002</v>
      </c>
      <c r="Z118" s="202">
        <f t="shared" si="35"/>
        <v>0</v>
      </c>
    </row>
    <row r="119" spans="1:26" customFormat="1" ht="15">
      <c r="A119" s="356" t="s">
        <v>525</v>
      </c>
      <c r="B119" s="357">
        <f t="shared" ref="B119:C124" si="36">M119</f>
        <v>154.06736749999999</v>
      </c>
      <c r="C119" s="357">
        <f t="shared" si="36"/>
        <v>0</v>
      </c>
      <c r="D119" s="357">
        <f t="shared" ref="D119:E124" si="37">P119</f>
        <v>0</v>
      </c>
      <c r="E119" s="357">
        <f t="shared" si="37"/>
        <v>0</v>
      </c>
      <c r="F119" s="357">
        <f t="shared" ref="F119:G124" si="38">S119</f>
        <v>0</v>
      </c>
      <c r="G119" s="357">
        <f t="shared" si="38"/>
        <v>0</v>
      </c>
      <c r="H119" s="357">
        <f t="shared" ref="H119:I124" si="39">V119</f>
        <v>54.10201</v>
      </c>
      <c r="I119" s="357">
        <f t="shared" si="39"/>
        <v>0</v>
      </c>
      <c r="J119" s="357">
        <v>-208.1693775</v>
      </c>
      <c r="L119" s="16"/>
      <c r="M119" s="143">
        <v>154.06736749999999</v>
      </c>
      <c r="N119" s="143">
        <v>0</v>
      </c>
      <c r="O119" s="143">
        <v>-154.06736749999999</v>
      </c>
      <c r="P119" s="143">
        <v>0</v>
      </c>
      <c r="Q119" s="143">
        <v>0</v>
      </c>
      <c r="R119" s="143">
        <v>0</v>
      </c>
      <c r="S119" s="143">
        <v>0</v>
      </c>
      <c r="T119" s="143">
        <v>0</v>
      </c>
      <c r="U119" s="143">
        <v>0</v>
      </c>
      <c r="V119" s="143">
        <v>54.10201</v>
      </c>
      <c r="W119" s="143">
        <v>0</v>
      </c>
      <c r="X119" s="143">
        <v>-54.10201</v>
      </c>
      <c r="Y119" s="179">
        <f t="shared" si="25"/>
        <v>-208.1693775</v>
      </c>
      <c r="Z119" s="202">
        <f t="shared" si="11"/>
        <v>0</v>
      </c>
    </row>
    <row r="120" spans="1:26" customFormat="1" ht="15">
      <c r="A120" s="356" t="s">
        <v>136</v>
      </c>
      <c r="B120" s="357">
        <f t="shared" si="36"/>
        <v>0</v>
      </c>
      <c r="C120" s="357">
        <f t="shared" si="36"/>
        <v>0</v>
      </c>
      <c r="D120" s="357">
        <f t="shared" si="37"/>
        <v>0</v>
      </c>
      <c r="E120" s="357">
        <f t="shared" si="37"/>
        <v>0</v>
      </c>
      <c r="F120" s="357">
        <f t="shared" si="38"/>
        <v>0</v>
      </c>
      <c r="G120" s="357">
        <f t="shared" si="38"/>
        <v>0</v>
      </c>
      <c r="H120" s="357">
        <f t="shared" si="39"/>
        <v>2.4673525000000001</v>
      </c>
      <c r="I120" s="357">
        <f t="shared" si="39"/>
        <v>0</v>
      </c>
      <c r="J120" s="357">
        <v>-2.4673525000000001</v>
      </c>
      <c r="L120" s="16"/>
      <c r="M120" s="143">
        <v>0</v>
      </c>
      <c r="N120" s="143">
        <v>0</v>
      </c>
      <c r="O120" s="143">
        <v>0</v>
      </c>
      <c r="P120" s="143">
        <v>0</v>
      </c>
      <c r="Q120" s="143">
        <v>0</v>
      </c>
      <c r="R120" s="143">
        <v>0</v>
      </c>
      <c r="S120" s="143">
        <v>0</v>
      </c>
      <c r="T120" s="143">
        <v>0</v>
      </c>
      <c r="U120" s="143">
        <v>0</v>
      </c>
      <c r="V120" s="143">
        <v>2.4673525000000001</v>
      </c>
      <c r="W120" s="143">
        <v>0</v>
      </c>
      <c r="X120" s="143">
        <v>-2.4673525000000001</v>
      </c>
      <c r="Y120" s="179">
        <f t="shared" si="25"/>
        <v>-2.4673525000000001</v>
      </c>
      <c r="Z120" s="202">
        <f t="shared" si="11"/>
        <v>0</v>
      </c>
    </row>
    <row r="121" spans="1:26" customFormat="1" ht="15">
      <c r="A121" s="356" t="s">
        <v>718</v>
      </c>
      <c r="B121" s="357">
        <f t="shared" si="36"/>
        <v>65.072579999999988</v>
      </c>
      <c r="C121" s="357">
        <f t="shared" si="36"/>
        <v>0</v>
      </c>
      <c r="D121" s="357">
        <f t="shared" si="37"/>
        <v>0</v>
      </c>
      <c r="E121" s="357">
        <f t="shared" si="37"/>
        <v>0</v>
      </c>
      <c r="F121" s="357">
        <f t="shared" si="38"/>
        <v>0</v>
      </c>
      <c r="G121" s="357">
        <f t="shared" si="38"/>
        <v>0</v>
      </c>
      <c r="H121" s="357">
        <f t="shared" si="39"/>
        <v>13.653500000000001</v>
      </c>
      <c r="I121" s="357">
        <f t="shared" si="39"/>
        <v>0</v>
      </c>
      <c r="J121" s="357">
        <v>-78.726079999999996</v>
      </c>
      <c r="L121" s="16"/>
      <c r="M121" s="143">
        <v>65.072579999999988</v>
      </c>
      <c r="N121" s="143">
        <v>0</v>
      </c>
      <c r="O121" s="143">
        <v>-65.072579999999988</v>
      </c>
      <c r="P121" s="143">
        <v>0</v>
      </c>
      <c r="Q121" s="143">
        <v>0</v>
      </c>
      <c r="R121" s="143">
        <v>0</v>
      </c>
      <c r="S121" s="143">
        <v>0</v>
      </c>
      <c r="T121" s="143">
        <v>0</v>
      </c>
      <c r="U121" s="143">
        <v>0</v>
      </c>
      <c r="V121" s="143">
        <v>13.653500000000001</v>
      </c>
      <c r="W121" s="143">
        <v>0</v>
      </c>
      <c r="X121" s="143">
        <v>-13.653500000000001</v>
      </c>
      <c r="Y121" s="179">
        <f t="shared" si="25"/>
        <v>-78.726079999999996</v>
      </c>
      <c r="Z121" s="202">
        <f t="shared" si="11"/>
        <v>0</v>
      </c>
    </row>
    <row r="122" spans="1:26" customFormat="1" ht="15">
      <c r="A122" s="356" t="s">
        <v>385</v>
      </c>
      <c r="B122" s="357">
        <f t="shared" si="36"/>
        <v>0</v>
      </c>
      <c r="C122" s="357">
        <f t="shared" si="36"/>
        <v>0</v>
      </c>
      <c r="D122" s="357">
        <f t="shared" si="37"/>
        <v>0</v>
      </c>
      <c r="E122" s="357">
        <f t="shared" si="37"/>
        <v>0</v>
      </c>
      <c r="F122" s="357">
        <f t="shared" si="38"/>
        <v>0</v>
      </c>
      <c r="G122" s="357">
        <f t="shared" si="38"/>
        <v>0</v>
      </c>
      <c r="H122" s="357">
        <f t="shared" si="39"/>
        <v>16.495385000000002</v>
      </c>
      <c r="I122" s="357">
        <f t="shared" si="39"/>
        <v>0</v>
      </c>
      <c r="J122" s="357">
        <v>-16.495385000000002</v>
      </c>
      <c r="L122" s="16"/>
      <c r="M122" s="143">
        <v>0</v>
      </c>
      <c r="N122" s="143">
        <v>0</v>
      </c>
      <c r="O122" s="143">
        <v>0</v>
      </c>
      <c r="P122" s="143">
        <v>0</v>
      </c>
      <c r="Q122" s="143">
        <v>0</v>
      </c>
      <c r="R122" s="143">
        <v>0</v>
      </c>
      <c r="S122" s="143">
        <v>0</v>
      </c>
      <c r="T122" s="143">
        <v>0</v>
      </c>
      <c r="U122" s="143">
        <v>0</v>
      </c>
      <c r="V122" s="143">
        <v>16.495385000000002</v>
      </c>
      <c r="W122" s="143">
        <v>0</v>
      </c>
      <c r="X122" s="143">
        <v>-16.495385000000002</v>
      </c>
      <c r="Y122" s="179">
        <f t="shared" si="25"/>
        <v>-16.495385000000002</v>
      </c>
      <c r="Z122" s="202">
        <f t="shared" si="11"/>
        <v>0</v>
      </c>
    </row>
    <row r="123" spans="1:26" customFormat="1" ht="15">
      <c r="A123" s="356" t="s">
        <v>137</v>
      </c>
      <c r="B123" s="357">
        <f t="shared" si="36"/>
        <v>0</v>
      </c>
      <c r="C123" s="357">
        <f t="shared" si="36"/>
        <v>0</v>
      </c>
      <c r="D123" s="357">
        <f t="shared" si="37"/>
        <v>0</v>
      </c>
      <c r="E123" s="357">
        <f t="shared" si="37"/>
        <v>0</v>
      </c>
      <c r="F123" s="357">
        <f t="shared" si="38"/>
        <v>0</v>
      </c>
      <c r="G123" s="357">
        <f t="shared" si="38"/>
        <v>0</v>
      </c>
      <c r="H123" s="357">
        <f t="shared" si="39"/>
        <v>0.13125000000000001</v>
      </c>
      <c r="I123" s="357">
        <f t="shared" si="39"/>
        <v>0</v>
      </c>
      <c r="J123" s="357">
        <v>-0.13125000000000001</v>
      </c>
      <c r="L123" s="16"/>
      <c r="M123" s="143">
        <v>0</v>
      </c>
      <c r="N123" s="143">
        <v>0</v>
      </c>
      <c r="O123" s="143">
        <v>0</v>
      </c>
      <c r="P123" s="143">
        <v>0</v>
      </c>
      <c r="Q123" s="143">
        <v>0</v>
      </c>
      <c r="R123" s="143">
        <v>0</v>
      </c>
      <c r="S123" s="143">
        <v>0</v>
      </c>
      <c r="T123" s="143">
        <v>0</v>
      </c>
      <c r="U123" s="143">
        <v>0</v>
      </c>
      <c r="V123" s="143">
        <v>0.13125000000000001</v>
      </c>
      <c r="W123" s="143">
        <v>0</v>
      </c>
      <c r="X123" s="143">
        <v>-0.13125000000000001</v>
      </c>
      <c r="Y123" s="179">
        <f t="shared" si="25"/>
        <v>-0.13125000000000001</v>
      </c>
      <c r="Z123" s="202">
        <f t="shared" si="11"/>
        <v>0</v>
      </c>
    </row>
    <row r="124" spans="1:26" customFormat="1" ht="15">
      <c r="A124" s="356" t="s">
        <v>361</v>
      </c>
      <c r="B124" s="357">
        <f t="shared" si="36"/>
        <v>0.14175000000000001</v>
      </c>
      <c r="C124" s="357">
        <f t="shared" si="36"/>
        <v>0</v>
      </c>
      <c r="D124" s="357">
        <f t="shared" si="37"/>
        <v>0</v>
      </c>
      <c r="E124" s="357">
        <f t="shared" si="37"/>
        <v>0</v>
      </c>
      <c r="F124" s="357">
        <f t="shared" si="38"/>
        <v>0</v>
      </c>
      <c r="G124" s="357">
        <f t="shared" si="38"/>
        <v>0</v>
      </c>
      <c r="H124" s="357">
        <f t="shared" si="39"/>
        <v>6.1874999999999999E-2</v>
      </c>
      <c r="I124" s="357">
        <f t="shared" si="39"/>
        <v>0</v>
      </c>
      <c r="J124" s="357">
        <v>-0.203625</v>
      </c>
      <c r="L124" s="16"/>
      <c r="M124" s="143">
        <v>0.14175000000000001</v>
      </c>
      <c r="N124" s="143">
        <v>0</v>
      </c>
      <c r="O124" s="143">
        <v>-0.14175000000000001</v>
      </c>
      <c r="P124" s="143">
        <v>0</v>
      </c>
      <c r="Q124" s="143">
        <v>0</v>
      </c>
      <c r="R124" s="143">
        <v>0</v>
      </c>
      <c r="S124" s="143">
        <v>0</v>
      </c>
      <c r="T124" s="143">
        <v>0</v>
      </c>
      <c r="U124" s="143">
        <v>0</v>
      </c>
      <c r="V124" s="143">
        <v>6.1874999999999999E-2</v>
      </c>
      <c r="W124" s="143">
        <v>0</v>
      </c>
      <c r="X124" s="143">
        <v>-6.1874999999999999E-2</v>
      </c>
      <c r="Y124" s="179">
        <f>O124+R124+X124+U124</f>
        <v>-0.203625</v>
      </c>
      <c r="Z124" s="202">
        <f t="shared" si="11"/>
        <v>0</v>
      </c>
    </row>
    <row r="125" spans="1:26" customFormat="1" ht="15">
      <c r="A125" s="356" t="s">
        <v>392</v>
      </c>
      <c r="B125" s="357">
        <f t="shared" si="6"/>
        <v>22.967049999999986</v>
      </c>
      <c r="C125" s="357">
        <f t="shared" si="6"/>
        <v>0</v>
      </c>
      <c r="D125" s="357">
        <f t="shared" si="7"/>
        <v>0</v>
      </c>
      <c r="E125" s="357">
        <f t="shared" si="7"/>
        <v>0</v>
      </c>
      <c r="F125" s="357">
        <f t="shared" si="8"/>
        <v>0</v>
      </c>
      <c r="G125" s="357">
        <f t="shared" si="8"/>
        <v>0</v>
      </c>
      <c r="H125" s="357">
        <f t="shared" si="9"/>
        <v>1.96288</v>
      </c>
      <c r="I125" s="357">
        <f t="shared" si="9"/>
        <v>0</v>
      </c>
      <c r="J125" s="357">
        <v>-24.929929999999985</v>
      </c>
      <c r="L125" s="16"/>
      <c r="M125" s="143">
        <v>22.967049999999986</v>
      </c>
      <c r="N125" s="143">
        <v>0</v>
      </c>
      <c r="O125" s="143">
        <v>-22.967049999999986</v>
      </c>
      <c r="P125" s="143">
        <v>0</v>
      </c>
      <c r="Q125" s="143">
        <v>0</v>
      </c>
      <c r="R125" s="143">
        <v>0</v>
      </c>
      <c r="S125" s="143">
        <v>0</v>
      </c>
      <c r="T125" s="143">
        <v>0</v>
      </c>
      <c r="U125" s="143">
        <v>0</v>
      </c>
      <c r="V125" s="143">
        <v>1.96288</v>
      </c>
      <c r="W125" s="143">
        <v>0</v>
      </c>
      <c r="X125" s="143">
        <v>-1.96288</v>
      </c>
      <c r="Y125" s="179">
        <f>O125+R125+X125+U125</f>
        <v>-24.929929999999985</v>
      </c>
      <c r="Z125" s="202">
        <f t="shared" si="11"/>
        <v>0</v>
      </c>
    </row>
    <row r="126" spans="1:26" customFormat="1" ht="15">
      <c r="A126" s="356" t="s">
        <v>482</v>
      </c>
      <c r="B126" s="357">
        <f t="shared" si="6"/>
        <v>0</v>
      </c>
      <c r="C126" s="357">
        <f t="shared" si="6"/>
        <v>0</v>
      </c>
      <c r="D126" s="357">
        <f t="shared" si="7"/>
        <v>0</v>
      </c>
      <c r="E126" s="357">
        <f t="shared" si="7"/>
        <v>0</v>
      </c>
      <c r="F126" s="357">
        <f t="shared" si="8"/>
        <v>0</v>
      </c>
      <c r="G126" s="357">
        <f t="shared" si="8"/>
        <v>0</v>
      </c>
      <c r="H126" s="357">
        <f t="shared" si="9"/>
        <v>1.6080250000000003</v>
      </c>
      <c r="I126" s="357">
        <f t="shared" si="9"/>
        <v>0</v>
      </c>
      <c r="J126" s="357">
        <v>-1.6080250000000003</v>
      </c>
      <c r="L126" s="16"/>
      <c r="M126" s="143">
        <v>0</v>
      </c>
      <c r="N126" s="143">
        <v>0</v>
      </c>
      <c r="O126" s="143">
        <v>0</v>
      </c>
      <c r="P126" s="143">
        <v>0</v>
      </c>
      <c r="Q126" s="143">
        <v>0</v>
      </c>
      <c r="R126" s="143">
        <v>0</v>
      </c>
      <c r="S126" s="143">
        <v>0</v>
      </c>
      <c r="T126" s="143">
        <v>0</v>
      </c>
      <c r="U126" s="143">
        <v>0</v>
      </c>
      <c r="V126" s="143">
        <v>1.6080250000000003</v>
      </c>
      <c r="W126" s="143">
        <v>0</v>
      </c>
      <c r="X126" s="143">
        <v>-1.6080250000000003</v>
      </c>
      <c r="Y126" s="179">
        <f>O126+R126+X126+U126</f>
        <v>-1.6080250000000003</v>
      </c>
      <c r="Z126" s="202">
        <f t="shared" si="11"/>
        <v>0</v>
      </c>
    </row>
    <row r="127" spans="1:26" customFormat="1" ht="15">
      <c r="A127" s="356" t="s">
        <v>479</v>
      </c>
      <c r="B127" s="357">
        <f t="shared" si="6"/>
        <v>332.86320000000001</v>
      </c>
      <c r="C127" s="357">
        <f t="shared" si="6"/>
        <v>0</v>
      </c>
      <c r="D127" s="357">
        <f t="shared" si="7"/>
        <v>0</v>
      </c>
      <c r="E127" s="357">
        <f t="shared" si="7"/>
        <v>0</v>
      </c>
      <c r="F127" s="357">
        <f t="shared" si="8"/>
        <v>0</v>
      </c>
      <c r="G127" s="357">
        <f t="shared" si="8"/>
        <v>0</v>
      </c>
      <c r="H127" s="357">
        <f t="shared" si="9"/>
        <v>21.262775000000001</v>
      </c>
      <c r="I127" s="357">
        <f t="shared" si="9"/>
        <v>0</v>
      </c>
      <c r="J127" s="357">
        <v>-354.12597499999998</v>
      </c>
      <c r="L127" s="16"/>
      <c r="M127" s="143">
        <v>332.86320000000001</v>
      </c>
      <c r="N127" s="143">
        <v>0</v>
      </c>
      <c r="O127" s="143">
        <v>-332.86320000000001</v>
      </c>
      <c r="P127" s="143">
        <v>0</v>
      </c>
      <c r="Q127" s="143">
        <v>0</v>
      </c>
      <c r="R127" s="143">
        <v>0</v>
      </c>
      <c r="S127" s="143">
        <v>0</v>
      </c>
      <c r="T127" s="143">
        <v>0</v>
      </c>
      <c r="U127" s="143">
        <v>0</v>
      </c>
      <c r="V127" s="143">
        <v>21.262775000000001</v>
      </c>
      <c r="W127" s="143">
        <v>0</v>
      </c>
      <c r="X127" s="143">
        <v>-21.262775000000001</v>
      </c>
      <c r="Y127" s="179">
        <f t="shared" si="10"/>
        <v>-354.12597499999998</v>
      </c>
      <c r="Z127" s="202">
        <f t="shared" si="11"/>
        <v>0</v>
      </c>
    </row>
    <row r="128" spans="1:26" customFormat="1" ht="15">
      <c r="A128" s="356" t="s">
        <v>529</v>
      </c>
      <c r="B128" s="357">
        <f t="shared" si="6"/>
        <v>0</v>
      </c>
      <c r="C128" s="357">
        <f t="shared" si="6"/>
        <v>0</v>
      </c>
      <c r="D128" s="357">
        <f t="shared" si="7"/>
        <v>0</v>
      </c>
      <c r="E128" s="357">
        <f t="shared" si="7"/>
        <v>0</v>
      </c>
      <c r="F128" s="357">
        <f t="shared" si="8"/>
        <v>0</v>
      </c>
      <c r="G128" s="357">
        <f t="shared" si="8"/>
        <v>0</v>
      </c>
      <c r="H128" s="357">
        <f t="shared" si="9"/>
        <v>0.73009999999999997</v>
      </c>
      <c r="I128" s="357">
        <f t="shared" si="9"/>
        <v>0</v>
      </c>
      <c r="J128" s="357">
        <v>-0.73009999999999997</v>
      </c>
      <c r="L128" s="16"/>
      <c r="M128" s="143">
        <v>0</v>
      </c>
      <c r="N128" s="143">
        <v>0</v>
      </c>
      <c r="O128" s="143">
        <v>0</v>
      </c>
      <c r="P128" s="143">
        <v>0</v>
      </c>
      <c r="Q128" s="143">
        <v>0</v>
      </c>
      <c r="R128" s="143">
        <v>0</v>
      </c>
      <c r="S128" s="143">
        <v>0</v>
      </c>
      <c r="T128" s="143">
        <v>0</v>
      </c>
      <c r="U128" s="143">
        <v>0</v>
      </c>
      <c r="V128" s="143">
        <v>0.73009999999999997</v>
      </c>
      <c r="W128" s="143">
        <v>0</v>
      </c>
      <c r="X128" s="143">
        <v>-0.73009999999999997</v>
      </c>
      <c r="Y128" s="179">
        <f t="shared" si="10"/>
        <v>-0.73009999999999997</v>
      </c>
      <c r="Z128" s="202">
        <f t="shared" si="11"/>
        <v>0</v>
      </c>
    </row>
    <row r="129" spans="1:26" customFormat="1" ht="15">
      <c r="A129" s="356" t="s">
        <v>719</v>
      </c>
      <c r="B129" s="357">
        <f t="shared" si="6"/>
        <v>9.2762375000000006</v>
      </c>
      <c r="C129" s="357">
        <f t="shared" si="6"/>
        <v>0</v>
      </c>
      <c r="D129" s="357">
        <f t="shared" si="7"/>
        <v>0</v>
      </c>
      <c r="E129" s="357">
        <f t="shared" si="7"/>
        <v>0</v>
      </c>
      <c r="F129" s="357">
        <f t="shared" si="8"/>
        <v>0</v>
      </c>
      <c r="G129" s="357">
        <f t="shared" si="8"/>
        <v>0</v>
      </c>
      <c r="H129" s="357">
        <f t="shared" si="9"/>
        <v>1.4096525</v>
      </c>
      <c r="I129" s="357">
        <f t="shared" si="9"/>
        <v>0</v>
      </c>
      <c r="J129" s="357">
        <v>-10.685890000000001</v>
      </c>
      <c r="L129" s="16"/>
      <c r="M129" s="143">
        <v>9.2762375000000006</v>
      </c>
      <c r="N129" s="143">
        <v>0</v>
      </c>
      <c r="O129" s="143">
        <v>-9.2762375000000006</v>
      </c>
      <c r="P129" s="143">
        <v>0</v>
      </c>
      <c r="Q129" s="143">
        <v>0</v>
      </c>
      <c r="R129" s="143">
        <v>0</v>
      </c>
      <c r="S129" s="143">
        <v>0</v>
      </c>
      <c r="T129" s="143">
        <v>0</v>
      </c>
      <c r="U129" s="143">
        <v>0</v>
      </c>
      <c r="V129" s="143">
        <v>1.4096525</v>
      </c>
      <c r="W129" s="143">
        <v>0</v>
      </c>
      <c r="X129" s="143">
        <v>-1.4096525</v>
      </c>
      <c r="Y129" s="179">
        <f t="shared" si="10"/>
        <v>-10.685890000000001</v>
      </c>
      <c r="Z129" s="202">
        <f t="shared" si="11"/>
        <v>0</v>
      </c>
    </row>
    <row r="130" spans="1:26" customFormat="1" ht="15">
      <c r="A130" s="356" t="s">
        <v>828</v>
      </c>
      <c r="B130" s="357">
        <f t="shared" si="6"/>
        <v>19.863019999999999</v>
      </c>
      <c r="C130" s="357">
        <f t="shared" si="6"/>
        <v>0</v>
      </c>
      <c r="D130" s="357">
        <f t="shared" si="7"/>
        <v>0</v>
      </c>
      <c r="E130" s="357">
        <f t="shared" si="7"/>
        <v>0</v>
      </c>
      <c r="F130" s="357">
        <f t="shared" si="8"/>
        <v>0</v>
      </c>
      <c r="G130" s="357">
        <f t="shared" si="8"/>
        <v>0</v>
      </c>
      <c r="H130" s="357">
        <f t="shared" si="9"/>
        <v>0</v>
      </c>
      <c r="I130" s="357">
        <f t="shared" si="9"/>
        <v>0</v>
      </c>
      <c r="J130" s="357">
        <v>-19.863019999999999</v>
      </c>
      <c r="L130" s="16"/>
      <c r="M130" s="143">
        <v>19.863019999999999</v>
      </c>
      <c r="N130" s="143">
        <v>0</v>
      </c>
      <c r="O130" s="143">
        <v>-19.863019999999999</v>
      </c>
      <c r="P130" s="143">
        <v>0</v>
      </c>
      <c r="Q130" s="143">
        <v>0</v>
      </c>
      <c r="R130" s="143">
        <v>0</v>
      </c>
      <c r="S130" s="143">
        <v>0</v>
      </c>
      <c r="T130" s="143">
        <v>0</v>
      </c>
      <c r="U130" s="143">
        <v>0</v>
      </c>
      <c r="V130" s="143">
        <v>0</v>
      </c>
      <c r="W130" s="143">
        <v>0</v>
      </c>
      <c r="X130" s="143">
        <v>0</v>
      </c>
      <c r="Y130" s="179">
        <f t="shared" si="10"/>
        <v>-19.863019999999999</v>
      </c>
      <c r="Z130" s="202">
        <f t="shared" si="11"/>
        <v>0</v>
      </c>
    </row>
    <row r="131" spans="1:26" customFormat="1" ht="15">
      <c r="A131" s="356" t="s">
        <v>882</v>
      </c>
      <c r="B131" s="357">
        <f t="shared" si="6"/>
        <v>38.576437499999997</v>
      </c>
      <c r="C131" s="357">
        <f t="shared" si="6"/>
        <v>0</v>
      </c>
      <c r="D131" s="357">
        <f t="shared" si="7"/>
        <v>0</v>
      </c>
      <c r="E131" s="357">
        <f t="shared" si="7"/>
        <v>0</v>
      </c>
      <c r="F131" s="357">
        <f t="shared" si="8"/>
        <v>0</v>
      </c>
      <c r="G131" s="357">
        <f t="shared" si="8"/>
        <v>0</v>
      </c>
      <c r="H131" s="357">
        <f t="shared" si="9"/>
        <v>0.58158250000000011</v>
      </c>
      <c r="I131" s="357">
        <f t="shared" si="9"/>
        <v>0</v>
      </c>
      <c r="J131" s="357">
        <v>-39.15802</v>
      </c>
      <c r="L131" s="16"/>
      <c r="M131" s="143">
        <v>38.576437499999997</v>
      </c>
      <c r="N131" s="143">
        <v>0</v>
      </c>
      <c r="O131" s="143">
        <v>-38.576437499999997</v>
      </c>
      <c r="P131" s="143">
        <v>0</v>
      </c>
      <c r="Q131" s="143">
        <v>0</v>
      </c>
      <c r="R131" s="143">
        <v>0</v>
      </c>
      <c r="S131" s="143">
        <v>0</v>
      </c>
      <c r="T131" s="143">
        <v>0</v>
      </c>
      <c r="U131" s="143">
        <v>0</v>
      </c>
      <c r="V131" s="143">
        <v>0.58158250000000011</v>
      </c>
      <c r="W131" s="143">
        <v>0</v>
      </c>
      <c r="X131" s="143">
        <v>-0.58158250000000011</v>
      </c>
      <c r="Y131" s="179">
        <f t="shared" si="10"/>
        <v>-39.15802</v>
      </c>
      <c r="Z131" s="202">
        <f t="shared" si="11"/>
        <v>0</v>
      </c>
    </row>
    <row r="132" spans="1:26" customFormat="1" ht="15">
      <c r="A132" s="356" t="s">
        <v>859</v>
      </c>
      <c r="B132" s="357">
        <f>M132</f>
        <v>33.289875000000002</v>
      </c>
      <c r="C132" s="357">
        <f>N132</f>
        <v>0</v>
      </c>
      <c r="D132" s="357">
        <f>P132</f>
        <v>0</v>
      </c>
      <c r="E132" s="357">
        <f>Q132</f>
        <v>0</v>
      </c>
      <c r="F132" s="357">
        <f>S132</f>
        <v>0</v>
      </c>
      <c r="G132" s="357">
        <f>T132</f>
        <v>0</v>
      </c>
      <c r="H132" s="357">
        <f>V132</f>
        <v>0.85794250000000005</v>
      </c>
      <c r="I132" s="357">
        <f>W132</f>
        <v>0</v>
      </c>
      <c r="J132" s="357">
        <v>-34.147817500000002</v>
      </c>
      <c r="L132" s="16"/>
      <c r="M132" s="143">
        <v>33.289875000000002</v>
      </c>
      <c r="N132" s="143">
        <v>0</v>
      </c>
      <c r="O132" s="143">
        <v>-33.289875000000002</v>
      </c>
      <c r="P132" s="143">
        <v>0</v>
      </c>
      <c r="Q132" s="143">
        <v>0</v>
      </c>
      <c r="R132" s="143">
        <v>0</v>
      </c>
      <c r="S132" s="143">
        <v>0</v>
      </c>
      <c r="T132" s="143">
        <v>0</v>
      </c>
      <c r="U132" s="143">
        <v>0</v>
      </c>
      <c r="V132" s="143">
        <v>0.85794250000000005</v>
      </c>
      <c r="W132" s="143">
        <v>0</v>
      </c>
      <c r="X132" s="143">
        <v>-0.85794250000000005</v>
      </c>
      <c r="Y132" s="179">
        <f>O132+R132+X132+U132</f>
        <v>-34.147817500000002</v>
      </c>
      <c r="Z132" s="202">
        <f t="shared" si="11"/>
        <v>0</v>
      </c>
    </row>
    <row r="133" spans="1:26" customFormat="1" ht="15">
      <c r="A133" s="356" t="s">
        <v>889</v>
      </c>
      <c r="B133" s="357">
        <f t="shared" si="6"/>
        <v>21.317064999999996</v>
      </c>
      <c r="C133" s="357">
        <f t="shared" si="6"/>
        <v>0</v>
      </c>
      <c r="D133" s="357">
        <f t="shared" si="7"/>
        <v>0</v>
      </c>
      <c r="E133" s="357">
        <f t="shared" si="7"/>
        <v>0</v>
      </c>
      <c r="F133" s="357">
        <f t="shared" si="8"/>
        <v>0</v>
      </c>
      <c r="G133" s="357">
        <f t="shared" si="8"/>
        <v>0</v>
      </c>
      <c r="H133" s="358">
        <f t="shared" si="9"/>
        <v>0.130635</v>
      </c>
      <c r="I133" s="357">
        <f t="shared" si="9"/>
        <v>0</v>
      </c>
      <c r="J133" s="358">
        <v>-21.447699999999998</v>
      </c>
      <c r="L133" s="16"/>
      <c r="M133" s="143">
        <v>21.317064999999996</v>
      </c>
      <c r="N133" s="143">
        <v>0</v>
      </c>
      <c r="O133" s="143">
        <v>-21.317064999999996</v>
      </c>
      <c r="P133" s="143">
        <v>0</v>
      </c>
      <c r="Q133" s="143">
        <v>0</v>
      </c>
      <c r="R133" s="143">
        <v>0</v>
      </c>
      <c r="S133" s="143">
        <v>0</v>
      </c>
      <c r="T133" s="143">
        <v>0</v>
      </c>
      <c r="U133" s="143">
        <v>0</v>
      </c>
      <c r="V133" s="143">
        <v>0.130635</v>
      </c>
      <c r="W133" s="143">
        <v>0</v>
      </c>
      <c r="X133" s="143">
        <v>-0.130635</v>
      </c>
      <c r="Y133" s="179">
        <f t="shared" si="10"/>
        <v>-21.447699999999998</v>
      </c>
      <c r="Z133" s="202">
        <f t="shared" si="11"/>
        <v>0</v>
      </c>
    </row>
    <row r="134" spans="1:26" customFormat="1" ht="15">
      <c r="A134" s="356" t="s">
        <v>526</v>
      </c>
      <c r="B134" s="357">
        <f t="shared" si="6"/>
        <v>7.1821675000000003</v>
      </c>
      <c r="C134" s="357">
        <f t="shared" si="6"/>
        <v>0</v>
      </c>
      <c r="D134" s="357">
        <f t="shared" si="7"/>
        <v>0</v>
      </c>
      <c r="E134" s="357">
        <f t="shared" si="7"/>
        <v>0</v>
      </c>
      <c r="F134" s="357">
        <f t="shared" si="8"/>
        <v>0</v>
      </c>
      <c r="G134" s="357">
        <f t="shared" si="8"/>
        <v>0</v>
      </c>
      <c r="H134" s="357">
        <f t="shared" si="9"/>
        <v>5.8779049999999993</v>
      </c>
      <c r="I134" s="357">
        <f t="shared" si="9"/>
        <v>0</v>
      </c>
      <c r="J134" s="357">
        <v>-13.0600725</v>
      </c>
      <c r="L134" s="16"/>
      <c r="M134" s="143">
        <v>7.1821675000000003</v>
      </c>
      <c r="N134" s="143">
        <v>0</v>
      </c>
      <c r="O134" s="143">
        <v>-7.1821675000000003</v>
      </c>
      <c r="P134" s="143">
        <v>0</v>
      </c>
      <c r="Q134" s="143">
        <v>0</v>
      </c>
      <c r="R134" s="143">
        <v>0</v>
      </c>
      <c r="S134" s="143">
        <v>0</v>
      </c>
      <c r="T134" s="143">
        <v>0</v>
      </c>
      <c r="U134" s="143">
        <v>0</v>
      </c>
      <c r="V134" s="143">
        <v>5.8779049999999993</v>
      </c>
      <c r="W134" s="143">
        <v>0</v>
      </c>
      <c r="X134" s="143">
        <v>-5.8779049999999993</v>
      </c>
      <c r="Y134" s="179">
        <f t="shared" si="10"/>
        <v>-13.0600725</v>
      </c>
      <c r="Z134" s="202">
        <f t="shared" si="11"/>
        <v>0</v>
      </c>
    </row>
    <row r="135" spans="1:26" customFormat="1" ht="15">
      <c r="A135" s="289" t="s">
        <v>527</v>
      </c>
      <c r="B135" s="357">
        <f t="shared" si="6"/>
        <v>1.6799999999999999E-2</v>
      </c>
      <c r="C135" s="357">
        <f t="shared" si="6"/>
        <v>0</v>
      </c>
      <c r="D135" s="357">
        <f t="shared" si="7"/>
        <v>0</v>
      </c>
      <c r="E135" s="357">
        <f t="shared" si="7"/>
        <v>0</v>
      </c>
      <c r="F135" s="357">
        <f t="shared" si="8"/>
        <v>0</v>
      </c>
      <c r="G135" s="357">
        <f t="shared" si="8"/>
        <v>0</v>
      </c>
      <c r="H135" s="357">
        <f t="shared" si="9"/>
        <v>4.7519875000000003</v>
      </c>
      <c r="I135" s="357">
        <f t="shared" si="9"/>
        <v>0</v>
      </c>
      <c r="J135" s="357">
        <v>-4.7687875000000002</v>
      </c>
      <c r="L135" s="16"/>
      <c r="M135" s="143">
        <v>1.6799999999999999E-2</v>
      </c>
      <c r="N135" s="143">
        <v>0</v>
      </c>
      <c r="O135" s="143">
        <v>-1.6799999999999999E-2</v>
      </c>
      <c r="P135" s="143">
        <v>0</v>
      </c>
      <c r="Q135" s="143">
        <v>0</v>
      </c>
      <c r="R135" s="143">
        <v>0</v>
      </c>
      <c r="S135" s="143">
        <v>0</v>
      </c>
      <c r="T135" s="143">
        <v>0</v>
      </c>
      <c r="U135" s="143">
        <v>0</v>
      </c>
      <c r="V135" s="143">
        <v>4.7519875000000003</v>
      </c>
      <c r="W135" s="143">
        <v>0</v>
      </c>
      <c r="X135" s="143">
        <v>-4.7519875000000003</v>
      </c>
      <c r="Y135" s="179">
        <f t="shared" si="10"/>
        <v>-4.7687875000000002</v>
      </c>
      <c r="Z135" s="202">
        <f t="shared" si="11"/>
        <v>0</v>
      </c>
    </row>
    <row r="136" spans="1:26" customFormat="1" ht="15">
      <c r="A136" s="289" t="s">
        <v>356</v>
      </c>
      <c r="B136" s="357">
        <f t="shared" si="6"/>
        <v>3.5554524999999999</v>
      </c>
      <c r="C136" s="357">
        <f t="shared" si="6"/>
        <v>0</v>
      </c>
      <c r="D136" s="357">
        <f t="shared" si="7"/>
        <v>0</v>
      </c>
      <c r="E136" s="357">
        <f t="shared" si="7"/>
        <v>0</v>
      </c>
      <c r="F136" s="357">
        <f t="shared" si="8"/>
        <v>0</v>
      </c>
      <c r="G136" s="357">
        <f t="shared" si="8"/>
        <v>0</v>
      </c>
      <c r="H136" s="358">
        <f t="shared" si="9"/>
        <v>4.6373599999999993</v>
      </c>
      <c r="I136" s="357">
        <f t="shared" si="9"/>
        <v>0</v>
      </c>
      <c r="J136" s="357">
        <v>-8.1928124999999987</v>
      </c>
      <c r="L136" s="16"/>
      <c r="M136" s="143">
        <v>3.5554524999999999</v>
      </c>
      <c r="N136" s="143">
        <v>0</v>
      </c>
      <c r="O136" s="143">
        <v>-3.5554524999999999</v>
      </c>
      <c r="P136" s="143">
        <v>0</v>
      </c>
      <c r="Q136" s="143">
        <v>0</v>
      </c>
      <c r="R136" s="143">
        <v>0</v>
      </c>
      <c r="S136" s="143">
        <v>0</v>
      </c>
      <c r="T136" s="143">
        <v>0</v>
      </c>
      <c r="U136" s="143">
        <v>0</v>
      </c>
      <c r="V136" s="286">
        <v>4.6373599999999993</v>
      </c>
      <c r="W136" s="143">
        <v>0</v>
      </c>
      <c r="X136" s="143">
        <v>-4.6373599999999993</v>
      </c>
      <c r="Y136" s="285">
        <f t="shared" si="10"/>
        <v>-8.1928124999999987</v>
      </c>
      <c r="Z136" s="202">
        <f t="shared" si="11"/>
        <v>0</v>
      </c>
    </row>
    <row r="137" spans="1:26">
      <c r="A137" s="625" t="s">
        <v>118</v>
      </c>
      <c r="B137" s="626"/>
      <c r="C137" s="626"/>
      <c r="D137" s="626"/>
      <c r="E137" s="626"/>
      <c r="F137" s="626"/>
      <c r="G137" s="626"/>
      <c r="H137" s="626"/>
      <c r="I137" s="626"/>
      <c r="J137" s="627"/>
    </row>
    <row r="138" spans="1:26">
      <c r="A138" s="622" t="s">
        <v>139</v>
      </c>
      <c r="B138" s="623"/>
      <c r="C138" s="623"/>
      <c r="D138" s="623"/>
      <c r="E138" s="623"/>
      <c r="F138" s="623"/>
      <c r="G138" s="623"/>
      <c r="H138" s="623"/>
      <c r="I138" s="623"/>
      <c r="J138" s="624"/>
    </row>
    <row r="139" spans="1:26" ht="12" customHeight="1">
      <c r="A139" s="622" t="s">
        <v>140</v>
      </c>
      <c r="B139" s="623"/>
      <c r="C139" s="623"/>
      <c r="D139" s="623"/>
      <c r="E139" s="623"/>
      <c r="F139" s="623"/>
      <c r="G139" s="623"/>
      <c r="H139" s="623"/>
      <c r="I139" s="623"/>
      <c r="J139" s="624"/>
    </row>
    <row r="140" spans="1:26" ht="12" customHeight="1">
      <c r="A140" s="622" t="s">
        <v>833</v>
      </c>
      <c r="B140" s="623"/>
      <c r="C140" s="623"/>
      <c r="D140" s="623"/>
      <c r="E140" s="623"/>
      <c r="F140" s="623"/>
      <c r="G140" s="623"/>
      <c r="H140" s="623"/>
      <c r="I140" s="623"/>
      <c r="J140" s="624"/>
    </row>
  </sheetData>
  <autoFilter ref="A3:Z3" xr:uid="{00000000-0009-0000-0000-000023000000}"/>
  <mergeCells count="15">
    <mergeCell ref="V2:X2"/>
    <mergeCell ref="A137:J137"/>
    <mergeCell ref="A138:J138"/>
    <mergeCell ref="A1:J1"/>
    <mergeCell ref="A2:A3"/>
    <mergeCell ref="B2:C2"/>
    <mergeCell ref="D2:E2"/>
    <mergeCell ref="F2:G2"/>
    <mergeCell ref="H2:I2"/>
    <mergeCell ref="J2:J3"/>
    <mergeCell ref="A139:J139"/>
    <mergeCell ref="A140:J140"/>
    <mergeCell ref="M2:O2"/>
    <mergeCell ref="P2:R2"/>
    <mergeCell ref="S2:U2"/>
  </mergeCells>
  <pageMargins left="0.70866141732283472" right="0.51181102362204722" top="0.74803149606299213" bottom="0.74803149606299213" header="0.31496062992125984" footer="0.31496062992125984"/>
  <pageSetup paperSize="9" scale="9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8">
    <tabColor rgb="FF7030A0"/>
  </sheetPr>
  <dimension ref="A1:V43"/>
  <sheetViews>
    <sheetView view="pageBreakPreview" topLeftCell="A6" zoomScale="95" zoomScaleNormal="85" zoomScaleSheetLayoutView="95" workbookViewId="0">
      <selection activeCell="F25" sqref="F25"/>
    </sheetView>
  </sheetViews>
  <sheetFormatPr defaultRowHeight="15"/>
  <cols>
    <col min="1" max="2" width="13" style="17" customWidth="1"/>
    <col min="3" max="3" width="11.5703125" style="17" customWidth="1"/>
    <col min="4" max="4" width="11.7109375" style="17" customWidth="1"/>
    <col min="5" max="5" width="11.42578125" style="17" customWidth="1"/>
    <col min="7" max="7" width="18.85546875" bestFit="1" customWidth="1"/>
  </cols>
  <sheetData>
    <row r="1" spans="1:8" ht="28.5" customHeight="1">
      <c r="A1" s="583" t="s">
        <v>1778</v>
      </c>
      <c r="B1" s="584"/>
      <c r="C1" s="584"/>
      <c r="D1" s="584"/>
      <c r="E1" s="601"/>
    </row>
    <row r="2" spans="1:8">
      <c r="A2" s="618" t="s">
        <v>113</v>
      </c>
      <c r="B2" s="618" t="s">
        <v>701</v>
      </c>
      <c r="C2" s="594" t="s">
        <v>799</v>
      </c>
      <c r="D2" s="595"/>
      <c r="E2" s="596"/>
    </row>
    <row r="3" spans="1:8">
      <c r="A3" s="636"/>
      <c r="B3" s="636"/>
      <c r="C3" s="420" t="s">
        <v>167</v>
      </c>
      <c r="D3" s="420" t="s">
        <v>168</v>
      </c>
      <c r="E3" s="420" t="s">
        <v>798</v>
      </c>
    </row>
    <row r="4" spans="1:8">
      <c r="A4" s="359">
        <v>45962</v>
      </c>
      <c r="B4" s="360">
        <v>91.399106208335013</v>
      </c>
      <c r="C4" s="449">
        <v>1.7423</v>
      </c>
      <c r="D4" s="449">
        <v>12.117000000000001</v>
      </c>
      <c r="E4" s="449">
        <v>4.0776970982142853</v>
      </c>
    </row>
    <row r="5" spans="1:8">
      <c r="A5" s="359">
        <v>45963</v>
      </c>
      <c r="B5" s="360">
        <v>95.162746944699961</v>
      </c>
      <c r="C5" s="449">
        <v>1.1315999999999999</v>
      </c>
      <c r="D5" s="449">
        <v>10</v>
      </c>
      <c r="E5" s="449">
        <v>3.258905729166667</v>
      </c>
    </row>
    <row r="6" spans="1:8">
      <c r="A6" s="359">
        <v>45964</v>
      </c>
      <c r="B6" s="360">
        <v>104.95583120549998</v>
      </c>
      <c r="C6" s="449">
        <v>1.2065999999999999</v>
      </c>
      <c r="D6" s="449">
        <v>10.626900000000001</v>
      </c>
      <c r="E6" s="449">
        <v>3.8120433035714285</v>
      </c>
    </row>
    <row r="7" spans="1:8">
      <c r="A7" s="359">
        <v>45965</v>
      </c>
      <c r="B7" s="360">
        <v>95.49902537350998</v>
      </c>
      <c r="C7" s="449">
        <v>1.2193000000000001</v>
      </c>
      <c r="D7" s="449">
        <v>10</v>
      </c>
      <c r="E7" s="449">
        <v>3.531425818452381</v>
      </c>
    </row>
    <row r="8" spans="1:8">
      <c r="A8" s="359">
        <v>45966</v>
      </c>
      <c r="B8" s="360">
        <v>92.023532376564958</v>
      </c>
      <c r="C8" s="449">
        <v>1.3822999999999999</v>
      </c>
      <c r="D8" s="449">
        <v>11.593</v>
      </c>
      <c r="E8" s="449">
        <v>3.5251357886904757</v>
      </c>
    </row>
    <row r="9" spans="1:8">
      <c r="A9" s="359">
        <v>45967</v>
      </c>
      <c r="B9" s="360">
        <v>88.939628936034978</v>
      </c>
      <c r="C9" s="449">
        <v>1.5362</v>
      </c>
      <c r="D9" s="449">
        <v>10</v>
      </c>
      <c r="E9" s="449">
        <v>3.6627841517857145</v>
      </c>
    </row>
    <row r="10" spans="1:8">
      <c r="A10" s="359">
        <v>45968</v>
      </c>
      <c r="B10" s="360">
        <v>85.282928801239962</v>
      </c>
      <c r="C10" s="449">
        <v>1.5171000000000001</v>
      </c>
      <c r="D10" s="449">
        <v>10</v>
      </c>
      <c r="E10" s="449">
        <v>3.622302232142856</v>
      </c>
    </row>
    <row r="11" spans="1:8">
      <c r="A11" s="359">
        <v>45969</v>
      </c>
      <c r="B11" s="360">
        <v>83.825165077894965</v>
      </c>
      <c r="C11" s="449">
        <v>1.4753000000000001</v>
      </c>
      <c r="D11" s="449">
        <v>10</v>
      </c>
      <c r="E11" s="449">
        <v>3.407889732142857</v>
      </c>
      <c r="H11" t="s">
        <v>611</v>
      </c>
    </row>
    <row r="12" spans="1:8">
      <c r="A12" s="359">
        <v>45970</v>
      </c>
      <c r="B12" s="360">
        <v>88.794390502864985</v>
      </c>
      <c r="C12" s="449">
        <v>1.2285999999999999</v>
      </c>
      <c r="D12" s="449">
        <v>10</v>
      </c>
      <c r="E12" s="449">
        <v>2.8555124255952378</v>
      </c>
    </row>
    <row r="13" spans="1:8">
      <c r="A13" s="359">
        <v>45971</v>
      </c>
      <c r="B13" s="360">
        <v>83.25867543723497</v>
      </c>
      <c r="C13" s="449">
        <v>1.6303000000000001</v>
      </c>
      <c r="D13" s="449">
        <v>10.514200000000001</v>
      </c>
      <c r="E13" s="449">
        <v>3.8356382440476189</v>
      </c>
    </row>
    <row r="14" spans="1:8">
      <c r="A14" s="359">
        <v>45972</v>
      </c>
      <c r="B14" s="360">
        <v>82.897055058914987</v>
      </c>
      <c r="C14" s="449">
        <v>1.7530000000000001</v>
      </c>
      <c r="D14" s="449">
        <v>10.720699999999999</v>
      </c>
      <c r="E14" s="449">
        <v>3.8952271577380948</v>
      </c>
    </row>
    <row r="15" spans="1:8">
      <c r="A15" s="359">
        <v>45973</v>
      </c>
      <c r="B15" s="360">
        <v>82.450888079124979</v>
      </c>
      <c r="C15" s="449">
        <v>1.6177999999999999</v>
      </c>
      <c r="D15" s="449">
        <v>10.834200000000001</v>
      </c>
      <c r="E15" s="449">
        <v>3.7908394345238094</v>
      </c>
    </row>
    <row r="16" spans="1:8">
      <c r="A16" s="359">
        <v>45974</v>
      </c>
      <c r="B16" s="360">
        <v>83.637637670149971</v>
      </c>
      <c r="C16" s="449">
        <v>1.6459000000000001</v>
      </c>
      <c r="D16" s="449">
        <v>12.603499999999999</v>
      </c>
      <c r="E16" s="449">
        <v>3.6413152529761907</v>
      </c>
    </row>
    <row r="17" spans="1:5">
      <c r="A17" s="359">
        <v>45975</v>
      </c>
      <c r="B17" s="360">
        <v>82.645182875489979</v>
      </c>
      <c r="C17" s="449">
        <v>1.8419999999999999</v>
      </c>
      <c r="D17" s="449">
        <v>11.4467</v>
      </c>
      <c r="E17" s="449">
        <v>3.619981919642858</v>
      </c>
    </row>
    <row r="18" spans="1:5">
      <c r="A18" s="359">
        <v>45976</v>
      </c>
      <c r="B18" s="360">
        <v>80.292488949734945</v>
      </c>
      <c r="C18" s="449">
        <v>1.5012999999999999</v>
      </c>
      <c r="D18" s="449">
        <v>11.326700000000001</v>
      </c>
      <c r="E18" s="449">
        <v>3.3600934523809518</v>
      </c>
    </row>
    <row r="19" spans="1:5">
      <c r="A19" s="359">
        <v>45977</v>
      </c>
      <c r="B19" s="360">
        <v>86.426461928484983</v>
      </c>
      <c r="C19" s="449">
        <v>1.3419999999999999</v>
      </c>
      <c r="D19" s="449">
        <v>7.3744000000000005</v>
      </c>
      <c r="E19" s="449">
        <v>2.7109634672619047</v>
      </c>
    </row>
    <row r="20" spans="1:5">
      <c r="A20" s="359">
        <v>45978</v>
      </c>
      <c r="B20" s="360">
        <v>84.694054642769956</v>
      </c>
      <c r="C20" s="449">
        <v>1.6178999999999999</v>
      </c>
      <c r="D20" s="449">
        <v>11.052200000000001</v>
      </c>
      <c r="E20" s="449">
        <v>3.4420780505952382</v>
      </c>
    </row>
    <row r="21" spans="1:5">
      <c r="A21" s="359">
        <v>45979</v>
      </c>
      <c r="B21" s="360">
        <v>84.501902375619949</v>
      </c>
      <c r="C21" s="449">
        <v>1.6580000000000001</v>
      </c>
      <c r="D21" s="449">
        <v>11.166099999999998</v>
      </c>
      <c r="E21" s="449">
        <v>3.4723658482142854</v>
      </c>
    </row>
    <row r="22" spans="1:5">
      <c r="A22" s="359">
        <v>45980</v>
      </c>
      <c r="B22" s="360">
        <v>87.865638226149954</v>
      </c>
      <c r="C22" s="449">
        <v>1.764</v>
      </c>
      <c r="D22" s="449">
        <v>13.001900000000001</v>
      </c>
      <c r="E22" s="449">
        <v>3.7038940476190469</v>
      </c>
    </row>
    <row r="23" spans="1:5">
      <c r="A23" s="359">
        <v>45981</v>
      </c>
      <c r="B23" s="360">
        <v>81.274629357434975</v>
      </c>
      <c r="C23" s="449">
        <v>1.3451</v>
      </c>
      <c r="D23" s="449">
        <v>11.021400000000002</v>
      </c>
      <c r="E23" s="449">
        <v>3.8216759672619043</v>
      </c>
    </row>
    <row r="24" spans="1:5">
      <c r="A24" s="359">
        <v>45982</v>
      </c>
      <c r="B24" s="360">
        <v>91.713132045729964</v>
      </c>
      <c r="C24" s="449">
        <v>1.9384999999999999</v>
      </c>
      <c r="D24" s="449">
        <v>11.553599999999999</v>
      </c>
      <c r="E24" s="449">
        <v>4.2953232142857143</v>
      </c>
    </row>
    <row r="25" spans="1:5">
      <c r="A25" s="359">
        <v>45983</v>
      </c>
      <c r="B25" s="360">
        <v>87.819912263084959</v>
      </c>
      <c r="C25" s="449">
        <v>2.2848999999999999</v>
      </c>
      <c r="D25" s="449">
        <v>11.796900000000001</v>
      </c>
      <c r="E25" s="449">
        <v>4.308156101190475</v>
      </c>
    </row>
    <row r="26" spans="1:5">
      <c r="A26" s="359">
        <v>45984</v>
      </c>
      <c r="B26" s="360">
        <v>89.362929197324974</v>
      </c>
      <c r="C26" s="449">
        <v>2.2995999999999999</v>
      </c>
      <c r="D26" s="449">
        <v>9.9994000000000014</v>
      </c>
      <c r="E26" s="449">
        <v>3.4471488095238096</v>
      </c>
    </row>
    <row r="27" spans="1:5">
      <c r="A27" s="359">
        <v>45985</v>
      </c>
      <c r="B27" s="360">
        <v>91.81859691817499</v>
      </c>
      <c r="C27" s="449">
        <v>2.1888999999999998</v>
      </c>
      <c r="D27" s="449">
        <v>13.0776</v>
      </c>
      <c r="E27" s="449">
        <v>4.3072651041666656</v>
      </c>
    </row>
    <row r="28" spans="1:5">
      <c r="A28" s="359">
        <v>45986</v>
      </c>
      <c r="B28" s="360">
        <v>89.110891857439952</v>
      </c>
      <c r="C28" s="449">
        <v>2.1781999999999999</v>
      </c>
      <c r="D28" s="449">
        <v>11.4879</v>
      </c>
      <c r="E28" s="449">
        <v>4.1079522321428579</v>
      </c>
    </row>
    <row r="29" spans="1:5">
      <c r="A29" s="359">
        <v>45987</v>
      </c>
      <c r="B29" s="360">
        <v>85.195744626654985</v>
      </c>
      <c r="C29" s="449">
        <v>2.3403</v>
      </c>
      <c r="D29" s="449">
        <v>11.932700000000001</v>
      </c>
      <c r="E29" s="449">
        <v>4.3184244047619043</v>
      </c>
    </row>
    <row r="30" spans="1:5">
      <c r="A30" s="359">
        <v>45988</v>
      </c>
      <c r="B30" s="360">
        <v>90.141083199959951</v>
      </c>
      <c r="C30" s="449">
        <v>2.4668999999999999</v>
      </c>
      <c r="D30" s="449">
        <v>11.5457</v>
      </c>
      <c r="E30" s="449">
        <v>4.2551001488095235</v>
      </c>
    </row>
    <row r="31" spans="1:5">
      <c r="A31" s="359">
        <v>45989</v>
      </c>
      <c r="B31" s="360">
        <v>83.307071475724968</v>
      </c>
      <c r="C31" s="449">
        <v>2.4133</v>
      </c>
      <c r="D31" s="449">
        <v>11.5885</v>
      </c>
      <c r="E31" s="449">
        <v>4.2716507440476192</v>
      </c>
    </row>
    <row r="32" spans="1:5">
      <c r="A32" s="359">
        <v>45990</v>
      </c>
      <c r="B32" s="360">
        <v>84.328693717464944</v>
      </c>
      <c r="C32" s="449">
        <v>2.1924999999999999</v>
      </c>
      <c r="D32" s="449">
        <v>10</v>
      </c>
      <c r="E32" s="449">
        <v>4.0011440476190483</v>
      </c>
    </row>
    <row r="33" spans="1:22">
      <c r="A33" s="359">
        <v>45991</v>
      </c>
      <c r="B33" s="360">
        <v>85.502631751654974</v>
      </c>
      <c r="C33" s="449">
        <v>2.1386000000000003</v>
      </c>
      <c r="D33" s="449">
        <v>7.4283000000000001</v>
      </c>
      <c r="E33" s="449">
        <v>3.1872335565476182</v>
      </c>
    </row>
    <row r="34" spans="1:22">
      <c r="A34" s="361" t="s">
        <v>117</v>
      </c>
      <c r="B34" s="362">
        <v>2624.1276570809691</v>
      </c>
      <c r="C34" s="450">
        <v>1.1315999999999999</v>
      </c>
      <c r="D34" s="450">
        <v>13.0776</v>
      </c>
      <c r="E34" s="450">
        <v>3.7182389161706353</v>
      </c>
    </row>
    <row r="35" spans="1:22" s="17" customFormat="1" ht="11.25" customHeight="1">
      <c r="A35" s="637" t="s">
        <v>797</v>
      </c>
      <c r="B35" s="637"/>
      <c r="C35" s="637"/>
      <c r="D35" s="637"/>
      <c r="E35" s="637"/>
      <c r="F35"/>
      <c r="G35"/>
      <c r="H35"/>
      <c r="I35"/>
      <c r="J35"/>
      <c r="K35"/>
      <c r="L35"/>
      <c r="M35"/>
      <c r="N35"/>
      <c r="O35"/>
      <c r="P35"/>
      <c r="Q35"/>
      <c r="R35"/>
      <c r="S35"/>
      <c r="V35" s="18"/>
    </row>
    <row r="36" spans="1:22" s="17" customFormat="1" ht="11.25" customHeight="1">
      <c r="A36" s="615" t="s">
        <v>127</v>
      </c>
      <c r="B36" s="616"/>
      <c r="C36" s="616"/>
      <c r="D36" s="616"/>
      <c r="E36" s="635"/>
      <c r="F36"/>
      <c r="G36"/>
      <c r="H36"/>
      <c r="I36"/>
      <c r="J36"/>
      <c r="K36"/>
      <c r="L36"/>
      <c r="M36"/>
      <c r="N36"/>
      <c r="O36"/>
      <c r="P36"/>
      <c r="Q36"/>
      <c r="R36"/>
    </row>
    <row r="37" spans="1:22" s="17" customFormat="1" ht="81.75" customHeight="1">
      <c r="A37" s="615" t="s">
        <v>818</v>
      </c>
      <c r="B37" s="616"/>
      <c r="C37" s="616"/>
      <c r="D37" s="616"/>
      <c r="E37" s="635"/>
      <c r="F37"/>
      <c r="G37"/>
      <c r="H37"/>
      <c r="I37"/>
      <c r="J37"/>
      <c r="K37"/>
      <c r="L37"/>
      <c r="M37"/>
      <c r="N37"/>
      <c r="O37"/>
      <c r="P37"/>
      <c r="Q37"/>
      <c r="R37"/>
      <c r="S37"/>
    </row>
    <row r="38" spans="1:22">
      <c r="A38"/>
      <c r="B38"/>
      <c r="C38"/>
      <c r="D38"/>
      <c r="E38"/>
    </row>
    <row r="39" spans="1:22">
      <c r="C39" s="107"/>
      <c r="D39" s="107"/>
      <c r="E39" s="108"/>
    </row>
    <row r="40" spans="1:22">
      <c r="C40" s="107"/>
      <c r="D40" s="107"/>
      <c r="E40" s="108"/>
    </row>
    <row r="41" spans="1:22">
      <c r="C41" s="107"/>
      <c r="D41" s="107"/>
      <c r="E41" s="108"/>
    </row>
    <row r="42" spans="1:22">
      <c r="C42" s="107"/>
      <c r="D42" s="107"/>
      <c r="E42" s="108"/>
    </row>
    <row r="43" spans="1:22">
      <c r="C43" s="107"/>
      <c r="D43" s="107"/>
      <c r="E43" s="108"/>
    </row>
  </sheetData>
  <mergeCells count="7">
    <mergeCell ref="A36:E36"/>
    <mergeCell ref="A2:A3"/>
    <mergeCell ref="A1:E1"/>
    <mergeCell ref="A35:E35"/>
    <mergeCell ref="A37:E37"/>
    <mergeCell ref="B2:B3"/>
    <mergeCell ref="C2:E2"/>
  </mergeCells>
  <pageMargins left="0.7" right="0.7" top="0.75" bottom="0.75" header="0.3" footer="0.3"/>
  <pageSetup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7">
    <tabColor rgb="FF92D050"/>
  </sheetPr>
  <dimension ref="A1:AD236"/>
  <sheetViews>
    <sheetView zoomScale="95" zoomScaleNormal="95" workbookViewId="0">
      <selection activeCell="I11" sqref="I11"/>
    </sheetView>
  </sheetViews>
  <sheetFormatPr defaultColWidth="9.140625" defaultRowHeight="12"/>
  <cols>
    <col min="1" max="1" width="25.5703125" style="16" customWidth="1"/>
    <col min="2" max="2" width="7.5703125" style="16" customWidth="1"/>
    <col min="3" max="4" width="8.7109375" style="16" customWidth="1"/>
    <col min="5" max="5" width="9.5703125" style="16" customWidth="1"/>
    <col min="6" max="6" width="9.7109375" style="16" customWidth="1"/>
    <col min="7" max="7" width="8.28515625" style="16" customWidth="1"/>
    <col min="8" max="8" width="8.7109375" style="16" customWidth="1"/>
    <col min="9" max="9" width="9" style="16" customWidth="1"/>
    <col min="10" max="10" width="8.28515625" style="16" customWidth="1"/>
    <col min="11" max="11" width="9" style="16" customWidth="1"/>
    <col min="12" max="12" width="9.140625" style="16"/>
    <col min="13" max="13" width="23.5703125" style="16" bestFit="1" customWidth="1"/>
    <col min="14" max="16384" width="9.140625" style="16"/>
  </cols>
  <sheetData>
    <row r="1" spans="1:30">
      <c r="A1" s="644" t="s">
        <v>794</v>
      </c>
      <c r="B1" s="644"/>
      <c r="C1" s="644"/>
      <c r="D1" s="644"/>
      <c r="E1" s="644"/>
      <c r="F1" s="644"/>
      <c r="G1" s="644"/>
      <c r="H1" s="644"/>
      <c r="I1" s="644"/>
      <c r="J1" s="644"/>
      <c r="K1" s="644"/>
      <c r="M1" s="16" t="s">
        <v>83</v>
      </c>
    </row>
    <row r="2" spans="1:30" ht="24.75" customHeight="1">
      <c r="A2" s="646" t="s">
        <v>470</v>
      </c>
      <c r="B2" s="645" t="s">
        <v>128</v>
      </c>
      <c r="C2" s="645"/>
      <c r="D2" s="645"/>
      <c r="E2" s="645" t="s">
        <v>793</v>
      </c>
      <c r="F2" s="645"/>
      <c r="G2" s="645"/>
      <c r="H2" s="645" t="s">
        <v>449</v>
      </c>
      <c r="I2" s="645"/>
      <c r="J2" s="645"/>
      <c r="K2" s="646" t="s">
        <v>129</v>
      </c>
      <c r="N2" s="632" t="s">
        <v>633</v>
      </c>
      <c r="O2" s="632"/>
      <c r="P2" s="632"/>
      <c r="Q2" s="632" t="s">
        <v>679</v>
      </c>
      <c r="R2" s="632"/>
      <c r="S2" s="632"/>
      <c r="T2" s="632" t="s">
        <v>792</v>
      </c>
      <c r="U2" s="632"/>
      <c r="V2" s="632"/>
      <c r="W2" s="632" t="s">
        <v>634</v>
      </c>
      <c r="X2" s="632"/>
      <c r="Y2" s="632"/>
    </row>
    <row r="3" spans="1:30" ht="36">
      <c r="A3" s="647"/>
      <c r="B3" s="163" t="s">
        <v>130</v>
      </c>
      <c r="C3" s="163" t="s">
        <v>560</v>
      </c>
      <c r="D3" s="163" t="s">
        <v>131</v>
      </c>
      <c r="E3" s="163" t="s">
        <v>130</v>
      </c>
      <c r="F3" s="163" t="s">
        <v>560</v>
      </c>
      <c r="G3" s="163" t="s">
        <v>131</v>
      </c>
      <c r="H3" s="163" t="s">
        <v>133</v>
      </c>
      <c r="I3" s="163" t="s">
        <v>132</v>
      </c>
      <c r="J3" s="163" t="s">
        <v>131</v>
      </c>
      <c r="K3" s="647"/>
      <c r="N3" s="201" t="s">
        <v>130</v>
      </c>
      <c r="O3" s="201" t="s">
        <v>560</v>
      </c>
      <c r="P3" s="201" t="s">
        <v>131</v>
      </c>
      <c r="Q3" s="201" t="s">
        <v>130</v>
      </c>
      <c r="R3" s="201" t="s">
        <v>560</v>
      </c>
      <c r="S3" s="201" t="s">
        <v>131</v>
      </c>
      <c r="T3" s="201" t="s">
        <v>130</v>
      </c>
      <c r="U3" s="201" t="s">
        <v>560</v>
      </c>
      <c r="V3" s="201" t="s">
        <v>131</v>
      </c>
      <c r="W3" s="201" t="s">
        <v>130</v>
      </c>
      <c r="X3" s="201" t="s">
        <v>560</v>
      </c>
      <c r="Y3" s="201" t="s">
        <v>131</v>
      </c>
      <c r="Z3" s="199" t="s">
        <v>640</v>
      </c>
      <c r="AA3" s="200" t="s">
        <v>576</v>
      </c>
      <c r="AC3" s="199" t="s">
        <v>640</v>
      </c>
      <c r="AD3" s="200" t="s">
        <v>576</v>
      </c>
    </row>
    <row r="4" spans="1:30" customFormat="1" ht="15">
      <c r="A4" s="164" t="s">
        <v>486</v>
      </c>
      <c r="B4" s="165">
        <v>1530.24632</v>
      </c>
      <c r="C4" s="165">
        <v>70.888697499999992</v>
      </c>
      <c r="D4" s="165">
        <v>-1459.3576224999999</v>
      </c>
      <c r="E4" s="165">
        <f>N4+Q4+W4+T4</f>
        <v>3.8604724999999993</v>
      </c>
      <c r="F4" s="165">
        <f>O4+R4+X4+U4</f>
        <v>611.49462500000004</v>
      </c>
      <c r="G4" s="165">
        <f>F4-E4</f>
        <v>607.63415250000003</v>
      </c>
      <c r="H4" s="165">
        <v>28.521962500000001</v>
      </c>
      <c r="I4" s="165">
        <v>62.914664999999992</v>
      </c>
      <c r="J4" s="165">
        <v>-34.392702499999992</v>
      </c>
      <c r="K4" s="165">
        <v>-886.11617250000006</v>
      </c>
      <c r="M4" s="16"/>
      <c r="N4" s="143">
        <v>4.3200000000000002E-2</v>
      </c>
      <c r="O4" s="143">
        <v>420.4333575</v>
      </c>
      <c r="P4" s="143">
        <v>420.39015749999999</v>
      </c>
      <c r="Q4" s="143">
        <v>0.81559999999999988</v>
      </c>
      <c r="R4" s="143">
        <v>1.4155249999999999</v>
      </c>
      <c r="S4" s="143">
        <v>0.59992499999999993</v>
      </c>
      <c r="T4" s="143">
        <v>0</v>
      </c>
      <c r="U4" s="143">
        <v>0</v>
      </c>
      <c r="V4" s="143">
        <v>0</v>
      </c>
      <c r="W4" s="143">
        <v>3.0016724999999993</v>
      </c>
      <c r="X4" s="143">
        <v>189.64574249999998</v>
      </c>
      <c r="Y4" s="143">
        <v>186.64406999999994</v>
      </c>
      <c r="Z4" s="179">
        <f>P4+S4+Y4+V4</f>
        <v>607.63415249999991</v>
      </c>
      <c r="AA4" s="202">
        <f>Z4-G4</f>
        <v>0</v>
      </c>
      <c r="AC4" s="179">
        <f>D4+G4+J4</f>
        <v>-886.11617249999995</v>
      </c>
      <c r="AD4" s="179">
        <f>K4-AC4</f>
        <v>0</v>
      </c>
    </row>
    <row r="5" spans="1:30" customFormat="1" ht="15">
      <c r="A5" s="164" t="s">
        <v>487</v>
      </c>
      <c r="B5" s="165">
        <v>8.2560000000000002</v>
      </c>
      <c r="C5" s="165">
        <v>221.8571</v>
      </c>
      <c r="D5" s="165">
        <v>213.6011</v>
      </c>
      <c r="E5" s="165">
        <f t="shared" ref="E5:E68" si="0">N5+Q5+W5+T5</f>
        <v>253.46409249999996</v>
      </c>
      <c r="F5" s="165">
        <f t="shared" ref="F5:F68" si="1">O5+R5+X5+U5</f>
        <v>46.600417499999992</v>
      </c>
      <c r="G5" s="165">
        <f t="shared" ref="G5:G68" si="2">F5-E5</f>
        <v>-206.86367499999997</v>
      </c>
      <c r="H5" s="165">
        <v>34.894685000000003</v>
      </c>
      <c r="I5" s="165">
        <v>71.189140000000009</v>
      </c>
      <c r="J5" s="165">
        <v>-36.294455000000006</v>
      </c>
      <c r="K5" s="165">
        <v>-29.557029999999955</v>
      </c>
      <c r="M5" s="16"/>
      <c r="N5" s="143">
        <v>226.79951249999996</v>
      </c>
      <c r="O5" s="143">
        <v>22.511949999999995</v>
      </c>
      <c r="P5" s="143">
        <v>-204.28756249999995</v>
      </c>
      <c r="Q5" s="143">
        <v>0.39760000000000006</v>
      </c>
      <c r="R5" s="143">
        <v>4.9170000000000005E-2</v>
      </c>
      <c r="S5" s="143">
        <v>-0.34843000000000002</v>
      </c>
      <c r="T5" s="143">
        <v>0</v>
      </c>
      <c r="U5" s="143">
        <v>0</v>
      </c>
      <c r="V5" s="143">
        <v>0</v>
      </c>
      <c r="W5" s="143">
        <v>26.26698</v>
      </c>
      <c r="X5" s="143">
        <v>24.0392975</v>
      </c>
      <c r="Y5" s="143">
        <v>-2.227682500000002</v>
      </c>
      <c r="Z5" s="179">
        <f t="shared" ref="Z5:Z68" si="3">P5+S5+Y5+V5</f>
        <v>-206.86367499999997</v>
      </c>
      <c r="AA5" s="202">
        <f t="shared" ref="AA5:AA68" si="4">Z5-G5</f>
        <v>0</v>
      </c>
      <c r="AC5" s="179">
        <f t="shared" ref="AC5:AC68" si="5">D5+G5+J5</f>
        <v>-29.557029999999976</v>
      </c>
      <c r="AD5" s="179">
        <f t="shared" ref="AD5:AD68" si="6">K5-AC5</f>
        <v>0</v>
      </c>
    </row>
    <row r="6" spans="1:30" customFormat="1" ht="15">
      <c r="A6" s="164" t="s">
        <v>488</v>
      </c>
      <c r="B6" s="165">
        <v>177.35409499999997</v>
      </c>
      <c r="C6" s="165">
        <v>106.14756749999999</v>
      </c>
      <c r="D6" s="165">
        <v>-71.206527499999993</v>
      </c>
      <c r="E6" s="165">
        <f t="shared" si="0"/>
        <v>193.25219249999998</v>
      </c>
      <c r="F6" s="165">
        <f t="shared" si="1"/>
        <v>265.97650499999997</v>
      </c>
      <c r="G6" s="165">
        <f t="shared" si="2"/>
        <v>72.724312499999996</v>
      </c>
      <c r="H6" s="165">
        <v>32.059325000000001</v>
      </c>
      <c r="I6" s="165">
        <v>151.22880500000002</v>
      </c>
      <c r="J6" s="165">
        <v>-119.16948000000002</v>
      </c>
      <c r="K6" s="165">
        <v>-117.65169500000002</v>
      </c>
      <c r="M6" s="16"/>
      <c r="N6" s="143">
        <v>50.65388750000001</v>
      </c>
      <c r="O6" s="143">
        <v>136.21569500000001</v>
      </c>
      <c r="P6" s="143">
        <v>85.5618075</v>
      </c>
      <c r="Q6" s="143">
        <v>1.9036375000000003</v>
      </c>
      <c r="R6" s="143">
        <v>0.13735</v>
      </c>
      <c r="S6" s="143">
        <v>-1.7662875000000005</v>
      </c>
      <c r="T6" s="143">
        <v>0</v>
      </c>
      <c r="U6" s="143">
        <v>0</v>
      </c>
      <c r="V6" s="143">
        <v>0</v>
      </c>
      <c r="W6" s="143">
        <v>140.69466749999998</v>
      </c>
      <c r="X6" s="143">
        <v>129.62345999999999</v>
      </c>
      <c r="Y6" s="143">
        <v>-11.071207500000007</v>
      </c>
      <c r="Z6" s="179">
        <f t="shared" si="3"/>
        <v>72.724312499999996</v>
      </c>
      <c r="AA6" s="202">
        <f t="shared" si="4"/>
        <v>0</v>
      </c>
      <c r="AC6" s="179">
        <f t="shared" si="5"/>
        <v>-117.65169500000002</v>
      </c>
      <c r="AD6" s="179">
        <f t="shared" si="6"/>
        <v>0</v>
      </c>
    </row>
    <row r="7" spans="1:30" customFormat="1" ht="15">
      <c r="A7" s="164" t="s">
        <v>489</v>
      </c>
      <c r="B7" s="165">
        <v>39.566657499999998</v>
      </c>
      <c r="C7" s="165">
        <v>362.97067500000009</v>
      </c>
      <c r="D7" s="165">
        <v>323.40401750000001</v>
      </c>
      <c r="E7" s="165">
        <f t="shared" si="0"/>
        <v>337.89805749999999</v>
      </c>
      <c r="F7" s="165">
        <f t="shared" si="1"/>
        <v>39.4550725</v>
      </c>
      <c r="G7" s="165">
        <f t="shared" si="2"/>
        <v>-298.44298500000002</v>
      </c>
      <c r="H7" s="165">
        <v>3.8315300000000003</v>
      </c>
      <c r="I7" s="165">
        <v>58.847410000000004</v>
      </c>
      <c r="J7" s="165">
        <v>-55.015880000000003</v>
      </c>
      <c r="K7" s="165">
        <v>-30.05484749999993</v>
      </c>
      <c r="M7" s="16"/>
      <c r="N7" s="143">
        <v>216.08869249999998</v>
      </c>
      <c r="O7" s="143">
        <v>3.6521849999999998</v>
      </c>
      <c r="P7" s="143">
        <v>-212.43650749999995</v>
      </c>
      <c r="Q7" s="143">
        <v>0</v>
      </c>
      <c r="R7" s="143">
        <v>13.157419999999998</v>
      </c>
      <c r="S7" s="143">
        <v>13.157419999999998</v>
      </c>
      <c r="T7" s="143">
        <v>0</v>
      </c>
      <c r="U7" s="143">
        <v>0</v>
      </c>
      <c r="V7" s="143">
        <v>0</v>
      </c>
      <c r="W7" s="143">
        <v>121.809365</v>
      </c>
      <c r="X7" s="143">
        <v>22.645467499999999</v>
      </c>
      <c r="Y7" s="143">
        <v>-99.16389749999999</v>
      </c>
      <c r="Z7" s="179">
        <f t="shared" si="3"/>
        <v>-298.44298499999991</v>
      </c>
      <c r="AA7" s="202">
        <f t="shared" si="4"/>
        <v>0</v>
      </c>
      <c r="AC7" s="179">
        <f t="shared" si="5"/>
        <v>-30.054847500000015</v>
      </c>
      <c r="AD7" s="179">
        <f t="shared" si="6"/>
        <v>8.5265128291212022E-14</v>
      </c>
    </row>
    <row r="8" spans="1:30" customFormat="1" ht="15">
      <c r="A8" s="164" t="s">
        <v>490</v>
      </c>
      <c r="B8" s="165">
        <v>139.33185750000007</v>
      </c>
      <c r="C8" s="165">
        <v>496.72854000000007</v>
      </c>
      <c r="D8" s="165">
        <v>357.3966825</v>
      </c>
      <c r="E8" s="165">
        <f t="shared" si="0"/>
        <v>1051.6828675000002</v>
      </c>
      <c r="F8" s="165">
        <f t="shared" si="1"/>
        <v>295.79470750000002</v>
      </c>
      <c r="G8" s="165">
        <f t="shared" si="2"/>
        <v>-755.8881600000002</v>
      </c>
      <c r="H8" s="165">
        <v>48.277267499999994</v>
      </c>
      <c r="I8" s="165">
        <v>108.29279249999998</v>
      </c>
      <c r="J8" s="165">
        <v>-60.015524999999982</v>
      </c>
      <c r="K8" s="165">
        <v>-458.50700249999994</v>
      </c>
      <c r="M8" s="16"/>
      <c r="N8" s="143">
        <v>951.74875250000014</v>
      </c>
      <c r="O8" s="143">
        <v>167.26898500000001</v>
      </c>
      <c r="P8" s="143">
        <v>-784.47976749999998</v>
      </c>
      <c r="Q8" s="143">
        <v>3.7137749999999996</v>
      </c>
      <c r="R8" s="143">
        <v>2.5032149999999995</v>
      </c>
      <c r="S8" s="143">
        <v>-1.2105599999999999</v>
      </c>
      <c r="T8" s="143">
        <v>0</v>
      </c>
      <c r="U8" s="143">
        <v>0</v>
      </c>
      <c r="V8" s="143">
        <v>0</v>
      </c>
      <c r="W8" s="143">
        <v>96.220340000000022</v>
      </c>
      <c r="X8" s="143">
        <v>126.02250749999999</v>
      </c>
      <c r="Y8" s="143">
        <v>29.802167499999996</v>
      </c>
      <c r="Z8" s="179">
        <f t="shared" si="3"/>
        <v>-755.88815999999997</v>
      </c>
      <c r="AA8" s="202">
        <f t="shared" si="4"/>
        <v>0</v>
      </c>
      <c r="AC8" s="179">
        <f t="shared" si="5"/>
        <v>-458.50700250000017</v>
      </c>
      <c r="AD8" s="179">
        <f t="shared" si="6"/>
        <v>0</v>
      </c>
    </row>
    <row r="9" spans="1:30" customFormat="1" ht="15">
      <c r="A9" s="164" t="s">
        <v>491</v>
      </c>
      <c r="B9" s="165">
        <v>10.176217500000002</v>
      </c>
      <c r="C9" s="165">
        <v>85.029307499999987</v>
      </c>
      <c r="D9" s="165">
        <v>74.853089999999995</v>
      </c>
      <c r="E9" s="165">
        <f t="shared" si="0"/>
        <v>24.891415000000002</v>
      </c>
      <c r="F9" s="165">
        <f t="shared" si="1"/>
        <v>186.95981999999995</v>
      </c>
      <c r="G9" s="165">
        <f t="shared" si="2"/>
        <v>162.06840499999996</v>
      </c>
      <c r="H9" s="165">
        <v>23.538170000000001</v>
      </c>
      <c r="I9" s="165">
        <v>17.380885000000003</v>
      </c>
      <c r="J9" s="165">
        <v>6.1572849999999981</v>
      </c>
      <c r="K9" s="165">
        <v>243.07878000000002</v>
      </c>
      <c r="M9" s="16"/>
      <c r="N9" s="143">
        <v>13.610224999999998</v>
      </c>
      <c r="O9" s="143">
        <v>166.07237749999996</v>
      </c>
      <c r="P9" s="143">
        <v>152.4621525</v>
      </c>
      <c r="Q9" s="143">
        <v>0</v>
      </c>
      <c r="R9" s="143">
        <v>0</v>
      </c>
      <c r="S9" s="143">
        <v>0</v>
      </c>
      <c r="T9" s="143">
        <v>0</v>
      </c>
      <c r="U9" s="143">
        <v>0</v>
      </c>
      <c r="V9" s="143">
        <v>0</v>
      </c>
      <c r="W9" s="143">
        <v>11.281190000000004</v>
      </c>
      <c r="X9" s="143">
        <v>20.887442499999995</v>
      </c>
      <c r="Y9" s="143">
        <v>9.6062524999999983</v>
      </c>
      <c r="Z9" s="179">
        <f t="shared" si="3"/>
        <v>162.06840500000001</v>
      </c>
      <c r="AA9" s="202">
        <f t="shared" si="4"/>
        <v>0</v>
      </c>
      <c r="AC9" s="179">
        <f t="shared" si="5"/>
        <v>243.07877999999994</v>
      </c>
      <c r="AD9" s="179">
        <f t="shared" si="6"/>
        <v>0</v>
      </c>
    </row>
    <row r="10" spans="1:30" customFormat="1" ht="15">
      <c r="A10" s="164" t="s">
        <v>492</v>
      </c>
      <c r="B10" s="165">
        <v>81.359847500000001</v>
      </c>
      <c r="C10" s="165">
        <v>141.32470500000002</v>
      </c>
      <c r="D10" s="165">
        <v>59.964857500000001</v>
      </c>
      <c r="E10" s="165">
        <f t="shared" si="0"/>
        <v>143.55291500000001</v>
      </c>
      <c r="F10" s="165">
        <f t="shared" si="1"/>
        <v>36.877737500000002</v>
      </c>
      <c r="G10" s="165">
        <f t="shared" si="2"/>
        <v>-106.67517750000002</v>
      </c>
      <c r="H10" s="165">
        <v>16.104489999999998</v>
      </c>
      <c r="I10" s="165">
        <v>14.8832275</v>
      </c>
      <c r="J10" s="165">
        <v>1.2212624999999981</v>
      </c>
      <c r="K10" s="165">
        <v>-45.489057500000001</v>
      </c>
      <c r="M10" s="16"/>
      <c r="N10" s="143">
        <v>72.885440000000003</v>
      </c>
      <c r="O10" s="143">
        <v>30.847777499999999</v>
      </c>
      <c r="P10" s="143">
        <v>-42.03766250000001</v>
      </c>
      <c r="Q10" s="143">
        <v>4.6584000000000012</v>
      </c>
      <c r="R10" s="143">
        <v>0</v>
      </c>
      <c r="S10" s="143">
        <v>-4.6584000000000012</v>
      </c>
      <c r="T10" s="143">
        <v>0</v>
      </c>
      <c r="U10" s="143">
        <v>0</v>
      </c>
      <c r="V10" s="143">
        <v>0</v>
      </c>
      <c r="W10" s="143">
        <v>66.00907500000001</v>
      </c>
      <c r="X10" s="143">
        <v>6.02996</v>
      </c>
      <c r="Y10" s="143">
        <v>-59.979114999999993</v>
      </c>
      <c r="Z10" s="179">
        <f t="shared" si="3"/>
        <v>-106.6751775</v>
      </c>
      <c r="AA10" s="202">
        <f t="shared" si="4"/>
        <v>0</v>
      </c>
      <c r="AC10" s="179">
        <f t="shared" si="5"/>
        <v>-45.489057500000015</v>
      </c>
      <c r="AD10" s="179">
        <f t="shared" si="6"/>
        <v>0</v>
      </c>
    </row>
    <row r="11" spans="1:30" customFormat="1" ht="15">
      <c r="A11" s="164" t="s">
        <v>134</v>
      </c>
      <c r="B11" s="165">
        <v>100.90999999999995</v>
      </c>
      <c r="C11" s="165">
        <v>4.7287350000000012</v>
      </c>
      <c r="D11" s="165">
        <v>-96.181265000000025</v>
      </c>
      <c r="E11" s="165">
        <f t="shared" si="0"/>
        <v>42.665790000000001</v>
      </c>
      <c r="F11" s="165">
        <f t="shared" si="1"/>
        <v>534.46564000000012</v>
      </c>
      <c r="G11" s="165">
        <f t="shared" si="2"/>
        <v>491.79985000000011</v>
      </c>
      <c r="H11" s="165">
        <v>33.534022500000006</v>
      </c>
      <c r="I11" s="165">
        <v>37.274510000000006</v>
      </c>
      <c r="J11" s="165">
        <v>-3.7404875000000004</v>
      </c>
      <c r="K11" s="165">
        <v>391.87809749999997</v>
      </c>
      <c r="M11" s="16"/>
      <c r="N11" s="143">
        <v>9.0691074999999994</v>
      </c>
      <c r="O11" s="143">
        <v>406.13504500000005</v>
      </c>
      <c r="P11" s="143">
        <v>397.06593749999996</v>
      </c>
      <c r="Q11" s="143">
        <v>6.9137325000000001</v>
      </c>
      <c r="R11" s="143">
        <v>0</v>
      </c>
      <c r="S11" s="143">
        <v>-6.9137325000000001</v>
      </c>
      <c r="T11" s="143">
        <v>0</v>
      </c>
      <c r="U11" s="143">
        <v>0</v>
      </c>
      <c r="V11" s="143">
        <v>0</v>
      </c>
      <c r="W11" s="143">
        <v>26.682949999999998</v>
      </c>
      <c r="X11" s="143">
        <v>128.33059500000002</v>
      </c>
      <c r="Y11" s="143">
        <v>101.647645</v>
      </c>
      <c r="Z11" s="179">
        <f t="shared" si="3"/>
        <v>491.79984999999999</v>
      </c>
      <c r="AA11" s="202">
        <f t="shared" si="4"/>
        <v>0</v>
      </c>
      <c r="AC11" s="179">
        <f t="shared" si="5"/>
        <v>391.87809750000008</v>
      </c>
      <c r="AD11" s="179">
        <f t="shared" si="6"/>
        <v>0</v>
      </c>
    </row>
    <row r="12" spans="1:30" customFormat="1" ht="15">
      <c r="A12" s="164" t="s">
        <v>493</v>
      </c>
      <c r="B12" s="165">
        <v>0</v>
      </c>
      <c r="C12" s="165">
        <v>0</v>
      </c>
      <c r="D12" s="165">
        <v>0</v>
      </c>
      <c r="E12" s="165">
        <f t="shared" si="0"/>
        <v>35.554942499999996</v>
      </c>
      <c r="F12" s="165">
        <f t="shared" si="1"/>
        <v>0</v>
      </c>
      <c r="G12" s="165">
        <f t="shared" si="2"/>
        <v>-35.554942499999996</v>
      </c>
      <c r="H12" s="165">
        <v>3.9047524999999998</v>
      </c>
      <c r="I12" s="165">
        <v>6.8453974999999989</v>
      </c>
      <c r="J12" s="165">
        <v>-2.9406449999999991</v>
      </c>
      <c r="K12" s="165">
        <v>-38.495587499999992</v>
      </c>
      <c r="M12" s="16"/>
      <c r="N12" s="143">
        <v>35.149942499999995</v>
      </c>
      <c r="O12" s="143">
        <v>0</v>
      </c>
      <c r="P12" s="143">
        <v>-35.149942499999995</v>
      </c>
      <c r="Q12" s="143">
        <v>0</v>
      </c>
      <c r="R12" s="143">
        <v>0</v>
      </c>
      <c r="S12" s="143">
        <v>0</v>
      </c>
      <c r="T12" s="143">
        <v>0</v>
      </c>
      <c r="U12" s="143">
        <v>0</v>
      </c>
      <c r="V12" s="143">
        <v>0</v>
      </c>
      <c r="W12" s="143">
        <v>0.40499999999999997</v>
      </c>
      <c r="X12" s="143">
        <v>0</v>
      </c>
      <c r="Y12" s="143">
        <v>-0.40499999999999997</v>
      </c>
      <c r="Z12" s="179">
        <f t="shared" si="3"/>
        <v>-35.554942499999996</v>
      </c>
      <c r="AA12" s="202">
        <f t="shared" si="4"/>
        <v>0</v>
      </c>
      <c r="AC12" s="179">
        <f t="shared" si="5"/>
        <v>-38.495587499999992</v>
      </c>
      <c r="AD12" s="179">
        <f t="shared" si="6"/>
        <v>0</v>
      </c>
    </row>
    <row r="13" spans="1:30" customFormat="1" ht="15">
      <c r="A13" s="164" t="s">
        <v>71</v>
      </c>
      <c r="B13" s="165">
        <v>142.62231000000003</v>
      </c>
      <c r="C13" s="165">
        <v>154.52672750000002</v>
      </c>
      <c r="D13" s="165">
        <v>11.904417500000017</v>
      </c>
      <c r="E13" s="165">
        <f t="shared" si="0"/>
        <v>425.36377249999998</v>
      </c>
      <c r="F13" s="165">
        <f t="shared" si="1"/>
        <v>37.503024999999994</v>
      </c>
      <c r="G13" s="165">
        <f t="shared" si="2"/>
        <v>-387.8607475</v>
      </c>
      <c r="H13" s="165">
        <v>18.925541465999977</v>
      </c>
      <c r="I13" s="165">
        <v>115.5893976279999</v>
      </c>
      <c r="J13" s="165">
        <v>-96.663856161999917</v>
      </c>
      <c r="K13" s="165">
        <v>-472.62018616199998</v>
      </c>
      <c r="M13" s="16"/>
      <c r="N13" s="143">
        <v>48.918547499999995</v>
      </c>
      <c r="O13" s="143">
        <v>23.047582499999997</v>
      </c>
      <c r="P13" s="143">
        <v>-25.870964999999998</v>
      </c>
      <c r="Q13" s="143">
        <v>6.4884500000000003</v>
      </c>
      <c r="R13" s="143">
        <v>4.3967575000000005</v>
      </c>
      <c r="S13" s="143">
        <v>-2.0916925000000011</v>
      </c>
      <c r="T13" s="143">
        <v>0</v>
      </c>
      <c r="U13" s="143">
        <v>0</v>
      </c>
      <c r="V13" s="143">
        <v>0</v>
      </c>
      <c r="W13" s="143">
        <v>369.95677499999999</v>
      </c>
      <c r="X13" s="143">
        <v>10.058685000000001</v>
      </c>
      <c r="Y13" s="143">
        <v>-359.89809000000008</v>
      </c>
      <c r="Z13" s="179">
        <f t="shared" si="3"/>
        <v>-387.86074750000006</v>
      </c>
      <c r="AA13" s="202">
        <f t="shared" si="4"/>
        <v>0</v>
      </c>
      <c r="AC13" s="179">
        <f t="shared" si="5"/>
        <v>-472.62018616199987</v>
      </c>
      <c r="AD13" s="179">
        <f t="shared" si="6"/>
        <v>0</v>
      </c>
    </row>
    <row r="14" spans="1:30" customFormat="1" ht="15">
      <c r="A14" s="164" t="s">
        <v>494</v>
      </c>
      <c r="B14" s="165">
        <v>210.47737499999999</v>
      </c>
      <c r="C14" s="165">
        <v>1466.2085149999996</v>
      </c>
      <c r="D14" s="165">
        <v>1255.7311399999996</v>
      </c>
      <c r="E14" s="165">
        <f t="shared" si="0"/>
        <v>131.90534750000003</v>
      </c>
      <c r="F14" s="165">
        <f t="shared" si="1"/>
        <v>536.67333999999994</v>
      </c>
      <c r="G14" s="165">
        <f t="shared" si="2"/>
        <v>404.76799249999988</v>
      </c>
      <c r="H14" s="165">
        <v>102.52299966899986</v>
      </c>
      <c r="I14" s="165">
        <v>56.59897901899992</v>
      </c>
      <c r="J14" s="165">
        <v>45.924020649999939</v>
      </c>
      <c r="K14" s="165">
        <v>1706.4231531499995</v>
      </c>
      <c r="M14" s="16"/>
      <c r="N14" s="143">
        <v>80.321660000000023</v>
      </c>
      <c r="O14" s="143">
        <v>225.31904750000001</v>
      </c>
      <c r="P14" s="143">
        <v>144.9973875</v>
      </c>
      <c r="Q14" s="143">
        <v>0.63600000000000001</v>
      </c>
      <c r="R14" s="143">
        <v>39.699464999999996</v>
      </c>
      <c r="S14" s="143">
        <v>39.063464999999994</v>
      </c>
      <c r="T14" s="143">
        <v>0</v>
      </c>
      <c r="U14" s="143">
        <v>0</v>
      </c>
      <c r="V14" s="143">
        <v>0</v>
      </c>
      <c r="W14" s="143">
        <v>50.947687500000008</v>
      </c>
      <c r="X14" s="143">
        <v>271.65482749999995</v>
      </c>
      <c r="Y14" s="143">
        <v>220.70714000000001</v>
      </c>
      <c r="Z14" s="179">
        <f t="shared" si="3"/>
        <v>404.76799249999999</v>
      </c>
      <c r="AA14" s="202">
        <f t="shared" si="4"/>
        <v>0</v>
      </c>
      <c r="AC14" s="179">
        <f t="shared" si="5"/>
        <v>1706.4231531499995</v>
      </c>
      <c r="AD14" s="179">
        <f t="shared" si="6"/>
        <v>0</v>
      </c>
    </row>
    <row r="15" spans="1:30" customFormat="1" ht="15">
      <c r="A15" s="164" t="s">
        <v>495</v>
      </c>
      <c r="B15" s="165">
        <v>249.65654750000004</v>
      </c>
      <c r="C15" s="165">
        <v>585.18322250000006</v>
      </c>
      <c r="D15" s="165">
        <v>335.52667499999995</v>
      </c>
      <c r="E15" s="165">
        <f t="shared" si="0"/>
        <v>80.187647500000011</v>
      </c>
      <c r="F15" s="165">
        <f t="shared" si="1"/>
        <v>1113.2439625</v>
      </c>
      <c r="G15" s="165">
        <f t="shared" si="2"/>
        <v>1033.056315</v>
      </c>
      <c r="H15" s="165">
        <v>65.892704333999873</v>
      </c>
      <c r="I15" s="165">
        <v>101.01869353599989</v>
      </c>
      <c r="J15" s="165">
        <v>-35.125989202000014</v>
      </c>
      <c r="K15" s="165">
        <v>1333.4570007979999</v>
      </c>
      <c r="M15" s="16"/>
      <c r="N15" s="143">
        <v>62.962140000000005</v>
      </c>
      <c r="O15" s="143">
        <v>956.7678924999999</v>
      </c>
      <c r="P15" s="143">
        <v>893.80575250000004</v>
      </c>
      <c r="Q15" s="143">
        <v>0</v>
      </c>
      <c r="R15" s="143">
        <v>9.3024200000000015</v>
      </c>
      <c r="S15" s="143">
        <v>9.3024200000000015</v>
      </c>
      <c r="T15" s="143">
        <v>5.0600000000000006E-2</v>
      </c>
      <c r="U15" s="143">
        <v>0</v>
      </c>
      <c r="V15" s="143">
        <v>-5.0600000000000006E-2</v>
      </c>
      <c r="W15" s="143">
        <v>17.1749075</v>
      </c>
      <c r="X15" s="143">
        <v>147.17365000000004</v>
      </c>
      <c r="Y15" s="143">
        <v>129.99874249999999</v>
      </c>
      <c r="Z15" s="179">
        <f t="shared" si="3"/>
        <v>1033.056315</v>
      </c>
      <c r="AA15" s="202">
        <f t="shared" si="4"/>
        <v>0</v>
      </c>
      <c r="AC15" s="179">
        <f t="shared" si="5"/>
        <v>1333.4570007979999</v>
      </c>
      <c r="AD15" s="179">
        <f t="shared" si="6"/>
        <v>0</v>
      </c>
    </row>
    <row r="16" spans="1:30" customFormat="1" ht="15">
      <c r="A16" s="164" t="s">
        <v>496</v>
      </c>
      <c r="B16" s="165">
        <v>0</v>
      </c>
      <c r="C16" s="165">
        <v>245.820065</v>
      </c>
      <c r="D16" s="165">
        <v>245.820065</v>
      </c>
      <c r="E16" s="165">
        <f t="shared" si="0"/>
        <v>416.47805750000003</v>
      </c>
      <c r="F16" s="165">
        <f t="shared" si="1"/>
        <v>12.446815000000001</v>
      </c>
      <c r="G16" s="165">
        <f t="shared" si="2"/>
        <v>-404.03124250000002</v>
      </c>
      <c r="H16" s="165">
        <v>15.183854079999978</v>
      </c>
      <c r="I16" s="165">
        <v>63.225519199999944</v>
      </c>
      <c r="J16" s="165">
        <v>-48.041665119999962</v>
      </c>
      <c r="K16" s="165">
        <v>-206.25284261999997</v>
      </c>
      <c r="M16" s="16"/>
      <c r="N16" s="143">
        <v>310.28301000000005</v>
      </c>
      <c r="O16" s="143">
        <v>5.765457500000001</v>
      </c>
      <c r="P16" s="143">
        <v>-304.51755250000002</v>
      </c>
      <c r="Q16" s="143">
        <v>0</v>
      </c>
      <c r="R16" s="143">
        <v>0</v>
      </c>
      <c r="S16" s="143">
        <v>0</v>
      </c>
      <c r="T16" s="143">
        <v>0</v>
      </c>
      <c r="U16" s="143">
        <v>9.6814999999999998E-2</v>
      </c>
      <c r="V16" s="143">
        <v>9.6814999999999998E-2</v>
      </c>
      <c r="W16" s="143">
        <v>106.1950475</v>
      </c>
      <c r="X16" s="143">
        <v>6.5845424999999995</v>
      </c>
      <c r="Y16" s="143">
        <v>-99.610505000000003</v>
      </c>
      <c r="Z16" s="179">
        <f t="shared" si="3"/>
        <v>-404.03124250000002</v>
      </c>
      <c r="AA16" s="202">
        <f t="shared" si="4"/>
        <v>0</v>
      </c>
      <c r="AC16" s="179">
        <f t="shared" si="5"/>
        <v>-206.25284261999997</v>
      </c>
      <c r="AD16" s="179">
        <f t="shared" si="6"/>
        <v>0</v>
      </c>
    </row>
    <row r="17" spans="1:30" customFormat="1" ht="15">
      <c r="A17" s="164" t="s">
        <v>502</v>
      </c>
      <c r="B17" s="165">
        <v>0</v>
      </c>
      <c r="C17" s="165">
        <v>74.059087499999976</v>
      </c>
      <c r="D17" s="165">
        <v>74.059087499999976</v>
      </c>
      <c r="E17" s="165">
        <f t="shared" si="0"/>
        <v>28.672000000000001</v>
      </c>
      <c r="F17" s="165">
        <f t="shared" si="1"/>
        <v>25.292925000000004</v>
      </c>
      <c r="G17" s="165">
        <f t="shared" si="2"/>
        <v>-3.3790749999999967</v>
      </c>
      <c r="H17" s="165">
        <v>12.129630158999991</v>
      </c>
      <c r="I17" s="165">
        <v>5.2480870239999931</v>
      </c>
      <c r="J17" s="165">
        <v>6.8815431349999976</v>
      </c>
      <c r="K17" s="165">
        <v>77.561555634999991</v>
      </c>
      <c r="M17" s="16"/>
      <c r="N17" s="143">
        <v>28.672000000000001</v>
      </c>
      <c r="O17" s="143">
        <v>21.065867500000003</v>
      </c>
      <c r="P17" s="143">
        <v>-7.6061324999999904</v>
      </c>
      <c r="Q17" s="143">
        <v>0</v>
      </c>
      <c r="R17" s="143">
        <v>0</v>
      </c>
      <c r="S17" s="143">
        <v>0</v>
      </c>
      <c r="T17" s="143">
        <v>0</v>
      </c>
      <c r="U17" s="143">
        <v>0</v>
      </c>
      <c r="V17" s="143">
        <v>0</v>
      </c>
      <c r="W17" s="143">
        <v>0</v>
      </c>
      <c r="X17" s="143">
        <v>4.2270574999999999</v>
      </c>
      <c r="Y17" s="143">
        <v>4.2270574999999999</v>
      </c>
      <c r="Z17" s="179">
        <f t="shared" si="3"/>
        <v>-3.3790749999999905</v>
      </c>
      <c r="AA17" s="202">
        <f t="shared" si="4"/>
        <v>6.2172489379008766E-15</v>
      </c>
      <c r="AC17" s="179">
        <f t="shared" si="5"/>
        <v>77.561555634999976</v>
      </c>
      <c r="AD17" s="179">
        <f t="shared" si="6"/>
        <v>0</v>
      </c>
    </row>
    <row r="18" spans="1:30" customFormat="1" ht="15">
      <c r="A18" s="164" t="s">
        <v>707</v>
      </c>
      <c r="B18" s="165">
        <v>0</v>
      </c>
      <c r="C18" s="165">
        <v>98.316139999999976</v>
      </c>
      <c r="D18" s="165">
        <v>98.316139999999976</v>
      </c>
      <c r="E18" s="165">
        <f t="shared" si="0"/>
        <v>1.5815149999999998</v>
      </c>
      <c r="F18" s="165">
        <f t="shared" si="1"/>
        <v>135.43760500000002</v>
      </c>
      <c r="G18" s="165">
        <f t="shared" si="2"/>
        <v>133.85609000000002</v>
      </c>
      <c r="H18" s="165">
        <v>1.6375078339999987</v>
      </c>
      <c r="I18" s="165">
        <v>12.135660436999991</v>
      </c>
      <c r="J18" s="165">
        <v>-10.498152602999992</v>
      </c>
      <c r="K18" s="165">
        <v>221.67407739699999</v>
      </c>
      <c r="M18" s="16"/>
      <c r="N18" s="143">
        <v>0</v>
      </c>
      <c r="O18" s="143">
        <v>109.10032000000001</v>
      </c>
      <c r="P18" s="143">
        <v>109.10032000000001</v>
      </c>
      <c r="Q18" s="143">
        <v>0</v>
      </c>
      <c r="R18" s="143">
        <v>4.504647499999999</v>
      </c>
      <c r="S18" s="143">
        <v>4.504647499999999</v>
      </c>
      <c r="T18" s="143">
        <v>0</v>
      </c>
      <c r="U18" s="143">
        <v>0</v>
      </c>
      <c r="V18" s="143">
        <v>0</v>
      </c>
      <c r="W18" s="143">
        <v>1.5815149999999998</v>
      </c>
      <c r="X18" s="143">
        <v>21.832637499999993</v>
      </c>
      <c r="Y18" s="143">
        <v>20.251122499999997</v>
      </c>
      <c r="Z18" s="179">
        <f t="shared" si="3"/>
        <v>133.85609000000002</v>
      </c>
      <c r="AA18" s="202">
        <f t="shared" si="4"/>
        <v>0</v>
      </c>
      <c r="AC18" s="179">
        <f t="shared" si="5"/>
        <v>221.67407739700002</v>
      </c>
      <c r="AD18" s="179">
        <f t="shared" si="6"/>
        <v>0</v>
      </c>
    </row>
    <row r="19" spans="1:30" customFormat="1" ht="15">
      <c r="A19" s="164" t="s">
        <v>497</v>
      </c>
      <c r="B19" s="165">
        <v>11.312609999999999</v>
      </c>
      <c r="C19" s="165">
        <v>1177.1165024999998</v>
      </c>
      <c r="D19" s="165">
        <v>1165.8038924999998</v>
      </c>
      <c r="E19" s="165">
        <f t="shared" si="0"/>
        <v>68.769822500000004</v>
      </c>
      <c r="F19" s="165">
        <f t="shared" si="1"/>
        <v>281.24361500000003</v>
      </c>
      <c r="G19" s="165">
        <f t="shared" si="2"/>
        <v>212.47379250000003</v>
      </c>
      <c r="H19" s="165">
        <v>43.549073360000001</v>
      </c>
      <c r="I19" s="165">
        <v>49.236423826000006</v>
      </c>
      <c r="J19" s="165">
        <v>-5.6873504660000052</v>
      </c>
      <c r="K19" s="165">
        <v>1372.5903345339998</v>
      </c>
      <c r="M19" s="16"/>
      <c r="N19" s="143">
        <v>28.081825000000006</v>
      </c>
      <c r="O19" s="143">
        <v>174.37084500000003</v>
      </c>
      <c r="P19" s="143">
        <v>146.28902000000002</v>
      </c>
      <c r="Q19" s="143">
        <v>25.733950000000004</v>
      </c>
      <c r="R19" s="143">
        <v>0.2457375</v>
      </c>
      <c r="S19" s="143">
        <v>-25.488212499999999</v>
      </c>
      <c r="T19" s="143">
        <v>0</v>
      </c>
      <c r="U19" s="143">
        <v>0</v>
      </c>
      <c r="V19" s="143">
        <v>0</v>
      </c>
      <c r="W19" s="143">
        <v>14.9540475</v>
      </c>
      <c r="X19" s="143">
        <v>106.62703250000003</v>
      </c>
      <c r="Y19" s="143">
        <v>91.672984999999997</v>
      </c>
      <c r="Z19" s="179">
        <f t="shared" si="3"/>
        <v>212.4737925</v>
      </c>
      <c r="AA19" s="202">
        <f t="shared" si="4"/>
        <v>0</v>
      </c>
      <c r="AC19" s="179">
        <f t="shared" si="5"/>
        <v>1372.5903345339998</v>
      </c>
      <c r="AD19" s="179">
        <f t="shared" si="6"/>
        <v>0</v>
      </c>
    </row>
    <row r="20" spans="1:30" customFormat="1" ht="15">
      <c r="A20" s="164" t="s">
        <v>498</v>
      </c>
      <c r="B20" s="165">
        <v>313.17284999999993</v>
      </c>
      <c r="C20" s="165">
        <v>816.94267000000013</v>
      </c>
      <c r="D20" s="165">
        <v>503.76982000000004</v>
      </c>
      <c r="E20" s="165">
        <f t="shared" si="0"/>
        <v>107.20558499999999</v>
      </c>
      <c r="F20" s="165">
        <f t="shared" si="1"/>
        <v>109.70815749999997</v>
      </c>
      <c r="G20" s="165">
        <f t="shared" si="2"/>
        <v>2.5025724999999852</v>
      </c>
      <c r="H20" s="165">
        <v>50.428031858000004</v>
      </c>
      <c r="I20" s="165">
        <v>57.535045263000015</v>
      </c>
      <c r="J20" s="165">
        <v>-7.1070134050000107</v>
      </c>
      <c r="K20" s="165">
        <v>499.16537909500005</v>
      </c>
      <c r="M20" s="16"/>
      <c r="N20" s="143">
        <v>40.90285999999999</v>
      </c>
      <c r="O20" s="143">
        <v>44.503419999999984</v>
      </c>
      <c r="P20" s="143">
        <v>3.6005600000000015</v>
      </c>
      <c r="Q20" s="143">
        <v>49.125817500000004</v>
      </c>
      <c r="R20" s="143">
        <v>9.795914999999999</v>
      </c>
      <c r="S20" s="143">
        <v>-39.329902500000003</v>
      </c>
      <c r="T20" s="143">
        <v>6.5549999999999997E-2</v>
      </c>
      <c r="U20" s="143">
        <v>0</v>
      </c>
      <c r="V20" s="143">
        <v>-6.5549999999999997E-2</v>
      </c>
      <c r="W20" s="143">
        <v>17.1113575</v>
      </c>
      <c r="X20" s="143">
        <v>55.408822499999992</v>
      </c>
      <c r="Y20" s="143">
        <v>38.297464999999988</v>
      </c>
      <c r="Z20" s="179">
        <f t="shared" si="3"/>
        <v>2.502572499999987</v>
      </c>
      <c r="AA20" s="202">
        <f t="shared" si="4"/>
        <v>0</v>
      </c>
      <c r="AC20" s="179">
        <f t="shared" si="5"/>
        <v>499.16537909499999</v>
      </c>
      <c r="AD20" s="179">
        <f t="shared" si="6"/>
        <v>0</v>
      </c>
    </row>
    <row r="21" spans="1:30" customFormat="1" ht="15">
      <c r="A21" s="164" t="s">
        <v>499</v>
      </c>
      <c r="B21" s="165">
        <v>1.5165</v>
      </c>
      <c r="C21" s="165">
        <v>407.1833749999999</v>
      </c>
      <c r="D21" s="165">
        <v>405.66687499999989</v>
      </c>
      <c r="E21" s="165">
        <f t="shared" si="0"/>
        <v>36.997874999999986</v>
      </c>
      <c r="F21" s="165">
        <f t="shared" si="1"/>
        <v>39.4102125</v>
      </c>
      <c r="G21" s="165">
        <f t="shared" si="2"/>
        <v>2.4123375000000138</v>
      </c>
      <c r="H21" s="165">
        <v>8.5516181789999983</v>
      </c>
      <c r="I21" s="165">
        <v>11.614462552000001</v>
      </c>
      <c r="J21" s="165">
        <v>-3.0628443730000026</v>
      </c>
      <c r="K21" s="165">
        <v>405.01636812699991</v>
      </c>
      <c r="M21" s="16"/>
      <c r="N21" s="143">
        <v>27.044532499999988</v>
      </c>
      <c r="O21" s="143">
        <v>21.685902500000001</v>
      </c>
      <c r="P21" s="143">
        <v>-5.3586299999999998</v>
      </c>
      <c r="Q21" s="143">
        <v>0</v>
      </c>
      <c r="R21" s="143">
        <v>1.952285</v>
      </c>
      <c r="S21" s="143">
        <v>1.952285</v>
      </c>
      <c r="T21" s="143">
        <v>0</v>
      </c>
      <c r="U21" s="143">
        <v>0</v>
      </c>
      <c r="V21" s="143">
        <v>0</v>
      </c>
      <c r="W21" s="143">
        <v>9.953342499999998</v>
      </c>
      <c r="X21" s="143">
        <v>15.772024999999999</v>
      </c>
      <c r="Y21" s="143">
        <v>5.8186824999999995</v>
      </c>
      <c r="Z21" s="179">
        <f t="shared" si="3"/>
        <v>2.4123374999999996</v>
      </c>
      <c r="AA21" s="202">
        <f t="shared" si="4"/>
        <v>-1.4210854715202004E-14</v>
      </c>
      <c r="AC21" s="179">
        <f t="shared" si="5"/>
        <v>405.01636812699991</v>
      </c>
      <c r="AD21" s="179">
        <f t="shared" si="6"/>
        <v>0</v>
      </c>
    </row>
    <row r="22" spans="1:30" customFormat="1" ht="15">
      <c r="A22" s="164" t="s">
        <v>500</v>
      </c>
      <c r="B22" s="165">
        <v>7.5235024999999993</v>
      </c>
      <c r="C22" s="165">
        <v>1504.7218349999998</v>
      </c>
      <c r="D22" s="165">
        <v>1497.1983324999999</v>
      </c>
      <c r="E22" s="165">
        <f t="shared" si="0"/>
        <v>70.320877499999995</v>
      </c>
      <c r="F22" s="165">
        <f t="shared" si="1"/>
        <v>240.0127875</v>
      </c>
      <c r="G22" s="165">
        <f t="shared" si="2"/>
        <v>169.69191000000001</v>
      </c>
      <c r="H22" s="165">
        <v>13.178051778999999</v>
      </c>
      <c r="I22" s="165">
        <v>109.237066054</v>
      </c>
      <c r="J22" s="165">
        <v>-96.059014274999996</v>
      </c>
      <c r="K22" s="165">
        <v>1570.8312282249999</v>
      </c>
      <c r="M22" s="16"/>
      <c r="N22" s="143">
        <v>63.635257500000002</v>
      </c>
      <c r="O22" s="143">
        <v>143.04916499999999</v>
      </c>
      <c r="P22" s="143">
        <v>79.413907500000022</v>
      </c>
      <c r="Q22" s="143">
        <v>0</v>
      </c>
      <c r="R22" s="143">
        <v>12.901482499999997</v>
      </c>
      <c r="S22" s="143">
        <v>12.901482499999997</v>
      </c>
      <c r="T22" s="143">
        <v>0</v>
      </c>
      <c r="U22" s="143">
        <v>0</v>
      </c>
      <c r="V22" s="143">
        <v>0</v>
      </c>
      <c r="W22" s="143">
        <v>6.6856199999999992</v>
      </c>
      <c r="X22" s="143">
        <v>84.062140000000014</v>
      </c>
      <c r="Y22" s="143">
        <v>77.376519999999985</v>
      </c>
      <c r="Z22" s="179">
        <f t="shared" si="3"/>
        <v>169.69191000000001</v>
      </c>
      <c r="AA22" s="202">
        <f t="shared" si="4"/>
        <v>0</v>
      </c>
      <c r="AC22" s="179">
        <f t="shared" si="5"/>
        <v>1570.8312282249999</v>
      </c>
      <c r="AD22" s="179">
        <f t="shared" si="6"/>
        <v>0</v>
      </c>
    </row>
    <row r="23" spans="1:30" customFormat="1" ht="15">
      <c r="A23" s="164" t="s">
        <v>501</v>
      </c>
      <c r="B23" s="165">
        <v>0</v>
      </c>
      <c r="C23" s="165">
        <v>23.732830000000003</v>
      </c>
      <c r="D23" s="165">
        <v>23.732830000000003</v>
      </c>
      <c r="E23" s="165">
        <f t="shared" si="0"/>
        <v>2.3033275</v>
      </c>
      <c r="F23" s="165">
        <f t="shared" si="1"/>
        <v>0</v>
      </c>
      <c r="G23" s="165">
        <f t="shared" si="2"/>
        <v>-2.3033275</v>
      </c>
      <c r="H23" s="165">
        <v>1.2278744850000001</v>
      </c>
      <c r="I23" s="165">
        <v>14.571843212000001</v>
      </c>
      <c r="J23" s="165">
        <v>-13.343968727</v>
      </c>
      <c r="K23" s="165">
        <v>8.0855337730000016</v>
      </c>
      <c r="M23" s="16"/>
      <c r="N23" s="143">
        <v>1.5486149999999999</v>
      </c>
      <c r="O23" s="143">
        <v>0</v>
      </c>
      <c r="P23" s="143">
        <v>-1.5486149999999999</v>
      </c>
      <c r="Q23" s="143">
        <v>0</v>
      </c>
      <c r="R23" s="143">
        <v>0</v>
      </c>
      <c r="S23" s="143">
        <v>0</v>
      </c>
      <c r="T23" s="143">
        <v>0</v>
      </c>
      <c r="U23" s="143">
        <v>0</v>
      </c>
      <c r="V23" s="143">
        <v>0</v>
      </c>
      <c r="W23" s="143">
        <v>0.75471250000000001</v>
      </c>
      <c r="X23" s="143">
        <v>0</v>
      </c>
      <c r="Y23" s="143">
        <v>-0.75471250000000001</v>
      </c>
      <c r="Z23" s="179">
        <f t="shared" si="3"/>
        <v>-2.3033275</v>
      </c>
      <c r="AA23" s="202">
        <f t="shared" si="4"/>
        <v>0</v>
      </c>
      <c r="AC23" s="179">
        <f t="shared" si="5"/>
        <v>8.0855337730000052</v>
      </c>
      <c r="AD23" s="179">
        <f t="shared" si="6"/>
        <v>0</v>
      </c>
    </row>
    <row r="24" spans="1:30" customFormat="1" ht="15">
      <c r="A24" s="164" t="s">
        <v>503</v>
      </c>
      <c r="B24" s="165">
        <v>47.478600000000007</v>
      </c>
      <c r="C24" s="165">
        <v>578.71317999999997</v>
      </c>
      <c r="D24" s="165">
        <v>531.23457999999994</v>
      </c>
      <c r="E24" s="165">
        <f t="shared" si="0"/>
        <v>115.23990000000001</v>
      </c>
      <c r="F24" s="165">
        <f t="shared" si="1"/>
        <v>923.70194250000009</v>
      </c>
      <c r="G24" s="165">
        <f t="shared" si="2"/>
        <v>808.46204250000005</v>
      </c>
      <c r="H24" s="165">
        <v>49.982706751000002</v>
      </c>
      <c r="I24" s="165">
        <v>53.137441980999995</v>
      </c>
      <c r="J24" s="165">
        <v>-3.1547352299999929</v>
      </c>
      <c r="K24" s="165">
        <v>1336.5418872700002</v>
      </c>
      <c r="M24" s="16"/>
      <c r="N24" s="143">
        <v>66.938585000000003</v>
      </c>
      <c r="O24" s="143">
        <v>507.97577999999999</v>
      </c>
      <c r="P24" s="143">
        <v>441.03719500000011</v>
      </c>
      <c r="Q24" s="143">
        <v>14.3766775</v>
      </c>
      <c r="R24" s="143">
        <v>0.5113375</v>
      </c>
      <c r="S24" s="143">
        <v>-13.865340000000002</v>
      </c>
      <c r="T24" s="143">
        <v>0</v>
      </c>
      <c r="U24" s="143">
        <v>0</v>
      </c>
      <c r="V24" s="143">
        <v>0</v>
      </c>
      <c r="W24" s="143">
        <v>33.924637500000003</v>
      </c>
      <c r="X24" s="143">
        <v>415.21482500000002</v>
      </c>
      <c r="Y24" s="143">
        <v>381.29018750000006</v>
      </c>
      <c r="Z24" s="179">
        <f t="shared" si="3"/>
        <v>808.46204250000017</v>
      </c>
      <c r="AA24" s="202">
        <f t="shared" si="4"/>
        <v>0</v>
      </c>
      <c r="AC24" s="179">
        <f t="shared" si="5"/>
        <v>1336.5418872700002</v>
      </c>
      <c r="AD24" s="179">
        <f t="shared" si="6"/>
        <v>0</v>
      </c>
    </row>
    <row r="25" spans="1:30" customFormat="1" ht="15">
      <c r="A25" s="164" t="s">
        <v>504</v>
      </c>
      <c r="B25" s="165">
        <v>58.359010000000005</v>
      </c>
      <c r="C25" s="165">
        <v>421.17476750000003</v>
      </c>
      <c r="D25" s="165">
        <v>362.81575750000013</v>
      </c>
      <c r="E25" s="165">
        <f t="shared" si="0"/>
        <v>108.2768475</v>
      </c>
      <c r="F25" s="165">
        <f t="shared" si="1"/>
        <v>567.79776000000004</v>
      </c>
      <c r="G25" s="165">
        <f t="shared" si="2"/>
        <v>459.52091250000001</v>
      </c>
      <c r="H25" s="165">
        <v>92.629993737999996</v>
      </c>
      <c r="I25" s="165">
        <v>6.268001321999999</v>
      </c>
      <c r="J25" s="165">
        <v>86.361992415999993</v>
      </c>
      <c r="K25" s="165">
        <v>908.69866241600016</v>
      </c>
      <c r="M25" s="16"/>
      <c r="N25" s="143">
        <v>46.117459999999994</v>
      </c>
      <c r="O25" s="143">
        <v>412.00760500000001</v>
      </c>
      <c r="P25" s="143">
        <v>365.89014500000008</v>
      </c>
      <c r="Q25" s="143">
        <v>2.8807475</v>
      </c>
      <c r="R25" s="143">
        <v>7.4611874999999994</v>
      </c>
      <c r="S25" s="143">
        <v>4.5804400000000003</v>
      </c>
      <c r="T25" s="143">
        <v>0</v>
      </c>
      <c r="U25" s="143">
        <v>0</v>
      </c>
      <c r="V25" s="143">
        <v>0</v>
      </c>
      <c r="W25" s="143">
        <v>59.27864000000001</v>
      </c>
      <c r="X25" s="143">
        <v>148.32896750000003</v>
      </c>
      <c r="Y25" s="143">
        <v>89.050327499999995</v>
      </c>
      <c r="Z25" s="179">
        <f t="shared" si="3"/>
        <v>459.52091250000007</v>
      </c>
      <c r="AA25" s="202">
        <f t="shared" si="4"/>
        <v>0</v>
      </c>
      <c r="AC25" s="179">
        <f t="shared" si="5"/>
        <v>908.69866241600016</v>
      </c>
      <c r="AD25" s="179">
        <f t="shared" si="6"/>
        <v>0</v>
      </c>
    </row>
    <row r="26" spans="1:30" customFormat="1" ht="15">
      <c r="A26" s="164" t="s">
        <v>505</v>
      </c>
      <c r="B26" s="165">
        <v>85.421612499999981</v>
      </c>
      <c r="C26" s="165">
        <v>185.79812999999999</v>
      </c>
      <c r="D26" s="165">
        <v>100.37651749999999</v>
      </c>
      <c r="E26" s="165">
        <f t="shared" si="0"/>
        <v>131.77989000000002</v>
      </c>
      <c r="F26" s="165">
        <f t="shared" si="1"/>
        <v>101.04682999999999</v>
      </c>
      <c r="G26" s="165">
        <f t="shared" si="2"/>
        <v>-30.733060000000037</v>
      </c>
      <c r="H26" s="165">
        <v>53.084952750000006</v>
      </c>
      <c r="I26" s="165">
        <v>19.772109796000002</v>
      </c>
      <c r="J26" s="165">
        <v>33.312842954000004</v>
      </c>
      <c r="K26" s="165">
        <v>102.95630045399999</v>
      </c>
      <c r="M26" s="16"/>
      <c r="N26" s="143">
        <v>45.797055000000007</v>
      </c>
      <c r="O26" s="143">
        <v>18.638139999999993</v>
      </c>
      <c r="P26" s="143">
        <v>-27.158915000000011</v>
      </c>
      <c r="Q26" s="143">
        <v>7.2800000000000004E-2</v>
      </c>
      <c r="R26" s="143">
        <v>0.83345500000000028</v>
      </c>
      <c r="S26" s="143">
        <v>0.7606550000000003</v>
      </c>
      <c r="T26" s="143">
        <v>0</v>
      </c>
      <c r="U26" s="143">
        <v>0</v>
      </c>
      <c r="V26" s="143">
        <v>0</v>
      </c>
      <c r="W26" s="143">
        <v>85.910035000000022</v>
      </c>
      <c r="X26" s="143">
        <v>81.575234999999992</v>
      </c>
      <c r="Y26" s="143">
        <v>-4.3348000000000075</v>
      </c>
      <c r="Z26" s="179">
        <f t="shared" si="3"/>
        <v>-30.73306000000002</v>
      </c>
      <c r="AA26" s="202">
        <f t="shared" si="4"/>
        <v>0</v>
      </c>
      <c r="AC26" s="179">
        <f t="shared" si="5"/>
        <v>102.95630045399996</v>
      </c>
      <c r="AD26" s="179">
        <f t="shared" si="6"/>
        <v>0</v>
      </c>
    </row>
    <row r="27" spans="1:30" customFormat="1" ht="15">
      <c r="A27" s="164" t="s">
        <v>506</v>
      </c>
      <c r="B27" s="165">
        <v>88.337727499999986</v>
      </c>
      <c r="C27" s="165">
        <v>0.50961999999999996</v>
      </c>
      <c r="D27" s="165">
        <v>-87.828107500000002</v>
      </c>
      <c r="E27" s="165">
        <f t="shared" si="0"/>
        <v>718.99812999999983</v>
      </c>
      <c r="F27" s="165">
        <f t="shared" si="1"/>
        <v>6.2315024999999995</v>
      </c>
      <c r="G27" s="165">
        <f t="shared" si="2"/>
        <v>-712.7666274999998</v>
      </c>
      <c r="H27" s="165">
        <v>56.620209956000004</v>
      </c>
      <c r="I27" s="165">
        <v>22.160346323000002</v>
      </c>
      <c r="J27" s="165">
        <v>34.459863632999998</v>
      </c>
      <c r="K27" s="165">
        <v>-766.13487136699996</v>
      </c>
      <c r="M27" s="16"/>
      <c r="N27" s="143">
        <v>454.00441999999981</v>
      </c>
      <c r="O27" s="143">
        <v>1.5049349999999999</v>
      </c>
      <c r="P27" s="143">
        <v>-452.49948499999988</v>
      </c>
      <c r="Q27" s="143">
        <v>0</v>
      </c>
      <c r="R27" s="143">
        <v>0.2344</v>
      </c>
      <c r="S27" s="143">
        <v>0.2344</v>
      </c>
      <c r="T27" s="143">
        <v>0</v>
      </c>
      <c r="U27" s="143">
        <v>0</v>
      </c>
      <c r="V27" s="143">
        <v>0</v>
      </c>
      <c r="W27" s="143">
        <v>264.99371000000002</v>
      </c>
      <c r="X27" s="143">
        <v>4.4921674999999999</v>
      </c>
      <c r="Y27" s="143">
        <v>-260.50154250000003</v>
      </c>
      <c r="Z27" s="179">
        <f t="shared" si="3"/>
        <v>-712.76662749999991</v>
      </c>
      <c r="AA27" s="202">
        <f t="shared" si="4"/>
        <v>0</v>
      </c>
      <c r="AC27" s="179">
        <f t="shared" si="5"/>
        <v>-766.13487136699973</v>
      </c>
      <c r="AD27" s="179">
        <f t="shared" si="6"/>
        <v>0</v>
      </c>
    </row>
    <row r="28" spans="1:30" customFormat="1" ht="15">
      <c r="A28" s="164" t="s">
        <v>507</v>
      </c>
      <c r="B28" s="165">
        <v>0</v>
      </c>
      <c r="C28" s="165">
        <v>129.64884000000004</v>
      </c>
      <c r="D28" s="165">
        <v>129.64884000000004</v>
      </c>
      <c r="E28" s="165">
        <f t="shared" si="0"/>
        <v>49.631385000000002</v>
      </c>
      <c r="F28" s="165">
        <f t="shared" si="1"/>
        <v>29.313514999999992</v>
      </c>
      <c r="G28" s="165">
        <f t="shared" si="2"/>
        <v>-20.31787000000001</v>
      </c>
      <c r="H28" s="165">
        <v>27.056790134</v>
      </c>
      <c r="I28" s="165">
        <v>19.940959869999997</v>
      </c>
      <c r="J28" s="165">
        <v>7.1158302640000031</v>
      </c>
      <c r="K28" s="165">
        <v>116.44680026400005</v>
      </c>
      <c r="M28" s="16"/>
      <c r="N28" s="143">
        <v>23.212500000000006</v>
      </c>
      <c r="O28" s="143">
        <v>17.715217499999994</v>
      </c>
      <c r="P28" s="143">
        <v>-5.497282499999999</v>
      </c>
      <c r="Q28" s="143">
        <v>0</v>
      </c>
      <c r="R28" s="143">
        <v>0.92037749999999996</v>
      </c>
      <c r="S28" s="143">
        <v>0.92037749999999996</v>
      </c>
      <c r="T28" s="143">
        <v>0</v>
      </c>
      <c r="U28" s="143">
        <v>0</v>
      </c>
      <c r="V28" s="143">
        <v>0</v>
      </c>
      <c r="W28" s="143">
        <v>26.418884999999996</v>
      </c>
      <c r="X28" s="143">
        <v>10.677919999999997</v>
      </c>
      <c r="Y28" s="143">
        <v>-15.740965000000001</v>
      </c>
      <c r="Z28" s="179">
        <f t="shared" si="3"/>
        <v>-20.317869999999999</v>
      </c>
      <c r="AA28" s="202">
        <f t="shared" si="4"/>
        <v>0</v>
      </c>
      <c r="AC28" s="179">
        <f t="shared" si="5"/>
        <v>116.44680026400002</v>
      </c>
      <c r="AD28" s="179">
        <f t="shared" si="6"/>
        <v>0</v>
      </c>
    </row>
    <row r="29" spans="1:30" customFormat="1" ht="15">
      <c r="A29" s="164" t="s">
        <v>508</v>
      </c>
      <c r="B29" s="165">
        <v>2.8044999999999991</v>
      </c>
      <c r="C29" s="165">
        <v>13.270810000000004</v>
      </c>
      <c r="D29" s="165">
        <v>10.466310000000002</v>
      </c>
      <c r="E29" s="165">
        <f t="shared" si="0"/>
        <v>13.988820000000002</v>
      </c>
      <c r="F29" s="165">
        <f t="shared" si="1"/>
        <v>6.1796899999999999</v>
      </c>
      <c r="G29" s="165">
        <f t="shared" si="2"/>
        <v>-7.8091300000000023</v>
      </c>
      <c r="H29" s="165">
        <v>3.9075194490000005</v>
      </c>
      <c r="I29" s="165">
        <v>6.028222630000001</v>
      </c>
      <c r="J29" s="165">
        <v>-2.1207031810000005</v>
      </c>
      <c r="K29" s="165">
        <v>0.53647681900000066</v>
      </c>
      <c r="M29" s="16"/>
      <c r="N29" s="143">
        <v>5.8909000000000002</v>
      </c>
      <c r="O29" s="143">
        <v>0.2</v>
      </c>
      <c r="P29" s="143">
        <v>-5.6909000000000001</v>
      </c>
      <c r="Q29" s="143">
        <v>5.03512</v>
      </c>
      <c r="R29" s="143">
        <v>0</v>
      </c>
      <c r="S29" s="143">
        <v>-5.03512</v>
      </c>
      <c r="T29" s="143">
        <v>0</v>
      </c>
      <c r="U29" s="143">
        <v>0</v>
      </c>
      <c r="V29" s="143">
        <v>0</v>
      </c>
      <c r="W29" s="143">
        <v>3.0628000000000011</v>
      </c>
      <c r="X29" s="143">
        <v>5.9796899999999997</v>
      </c>
      <c r="Y29" s="143">
        <v>2.9168899999999995</v>
      </c>
      <c r="Z29" s="179">
        <f t="shared" si="3"/>
        <v>-7.8091300000000006</v>
      </c>
      <c r="AA29" s="202">
        <f t="shared" si="4"/>
        <v>0</v>
      </c>
      <c r="AC29" s="179">
        <f t="shared" si="5"/>
        <v>0.53647681899999888</v>
      </c>
      <c r="AD29" s="179">
        <f t="shared" si="6"/>
        <v>1.7763568394002505E-15</v>
      </c>
    </row>
    <row r="30" spans="1:30" customFormat="1" ht="15">
      <c r="A30" s="164" t="s">
        <v>49</v>
      </c>
      <c r="B30" s="165">
        <v>129.85058500000002</v>
      </c>
      <c r="C30" s="165">
        <v>0</v>
      </c>
      <c r="D30" s="165">
        <v>-129.85058500000002</v>
      </c>
      <c r="E30" s="165">
        <f t="shared" si="0"/>
        <v>28.55969249999999</v>
      </c>
      <c r="F30" s="165">
        <f t="shared" si="1"/>
        <v>30.861052500000003</v>
      </c>
      <c r="G30" s="165">
        <f t="shared" si="2"/>
        <v>2.3013600000000132</v>
      </c>
      <c r="H30" s="165">
        <v>18.639139888999999</v>
      </c>
      <c r="I30" s="165">
        <v>30.489687617000001</v>
      </c>
      <c r="J30" s="165">
        <v>-11.850547728000002</v>
      </c>
      <c r="K30" s="165">
        <v>-139.39977272800002</v>
      </c>
      <c r="M30" s="16"/>
      <c r="N30" s="143">
        <v>24.186309999999992</v>
      </c>
      <c r="O30" s="143">
        <v>0</v>
      </c>
      <c r="P30" s="143">
        <v>-24.186309999999992</v>
      </c>
      <c r="Q30" s="143">
        <v>0</v>
      </c>
      <c r="R30" s="143">
        <v>20.849950000000003</v>
      </c>
      <c r="S30" s="143">
        <v>20.849950000000003</v>
      </c>
      <c r="T30" s="143">
        <v>0</v>
      </c>
      <c r="U30" s="143">
        <v>0</v>
      </c>
      <c r="V30" s="143">
        <v>0</v>
      </c>
      <c r="W30" s="143">
        <v>4.3733824999999991</v>
      </c>
      <c r="X30" s="143">
        <v>10.0111025</v>
      </c>
      <c r="Y30" s="143">
        <v>5.6377199999999998</v>
      </c>
      <c r="Z30" s="179">
        <f t="shared" si="3"/>
        <v>2.3013600000000114</v>
      </c>
      <c r="AA30" s="202">
        <f t="shared" si="4"/>
        <v>0</v>
      </c>
      <c r="AC30" s="179">
        <f t="shared" si="5"/>
        <v>-139.39977272800002</v>
      </c>
      <c r="AD30" s="179">
        <f t="shared" si="6"/>
        <v>0</v>
      </c>
    </row>
    <row r="31" spans="1:30" customFormat="1" ht="15">
      <c r="A31" s="164" t="s">
        <v>509</v>
      </c>
      <c r="B31" s="165">
        <v>7.2632499999999993</v>
      </c>
      <c r="C31" s="165">
        <v>9.0195000000000007</v>
      </c>
      <c r="D31" s="165">
        <v>1.7562500000000001</v>
      </c>
      <c r="E31" s="165">
        <f t="shared" si="0"/>
        <v>10.634875000000001</v>
      </c>
      <c r="F31" s="165">
        <f t="shared" si="1"/>
        <v>2.8129999999999997</v>
      </c>
      <c r="G31" s="165">
        <f t="shared" si="2"/>
        <v>-7.8218750000000012</v>
      </c>
      <c r="H31" s="165">
        <v>9.3934152979189687</v>
      </c>
      <c r="I31" s="165">
        <v>3.6723318040330279</v>
      </c>
      <c r="J31" s="165">
        <v>5.7210834938859403</v>
      </c>
      <c r="K31" s="165">
        <v>-0.34454150611406043</v>
      </c>
      <c r="M31" s="16"/>
      <c r="N31" s="143">
        <v>8.6698750000000011</v>
      </c>
      <c r="O31" s="143">
        <v>2.351</v>
      </c>
      <c r="P31" s="143">
        <v>-6.3188750000000002</v>
      </c>
      <c r="Q31" s="143">
        <v>0</v>
      </c>
      <c r="R31" s="143">
        <v>0</v>
      </c>
      <c r="S31" s="143">
        <v>0</v>
      </c>
      <c r="T31" s="143">
        <v>0</v>
      </c>
      <c r="U31" s="143">
        <v>0</v>
      </c>
      <c r="V31" s="143">
        <v>0</v>
      </c>
      <c r="W31" s="143">
        <v>1.9649999999999999</v>
      </c>
      <c r="X31" s="143">
        <v>0.46199999999999997</v>
      </c>
      <c r="Y31" s="143">
        <v>-1.5029999999999999</v>
      </c>
      <c r="Z31" s="179">
        <f t="shared" si="3"/>
        <v>-7.8218750000000004</v>
      </c>
      <c r="AA31" s="202">
        <f t="shared" si="4"/>
        <v>0</v>
      </c>
      <c r="AC31" s="179">
        <f t="shared" si="5"/>
        <v>-0.34454150611406043</v>
      </c>
      <c r="AD31" s="179">
        <f t="shared" si="6"/>
        <v>0</v>
      </c>
    </row>
    <row r="32" spans="1:30" customFormat="1" ht="15">
      <c r="A32" s="164" t="s">
        <v>510</v>
      </c>
      <c r="B32" s="165">
        <v>0</v>
      </c>
      <c r="C32" s="165">
        <v>0</v>
      </c>
      <c r="D32" s="165">
        <v>0</v>
      </c>
      <c r="E32" s="165">
        <f t="shared" si="0"/>
        <v>70.679065000000008</v>
      </c>
      <c r="F32" s="165">
        <f t="shared" si="1"/>
        <v>107.3681</v>
      </c>
      <c r="G32" s="165">
        <f t="shared" si="2"/>
        <v>36.68903499999999</v>
      </c>
      <c r="H32" s="165">
        <v>16.908430139069424</v>
      </c>
      <c r="I32" s="165">
        <v>15.046290698452902</v>
      </c>
      <c r="J32" s="165">
        <v>1.8621394406165219</v>
      </c>
      <c r="K32" s="165">
        <v>38.551174440616514</v>
      </c>
      <c r="M32" s="16"/>
      <c r="N32" s="143">
        <v>48.567315000000001</v>
      </c>
      <c r="O32" s="143">
        <v>65.0254975</v>
      </c>
      <c r="P32" s="143">
        <v>16.458182499999999</v>
      </c>
      <c r="Q32" s="143">
        <v>0</v>
      </c>
      <c r="R32" s="143">
        <v>0</v>
      </c>
      <c r="S32" s="143">
        <v>0</v>
      </c>
      <c r="T32" s="143">
        <v>0</v>
      </c>
      <c r="U32" s="143">
        <v>0</v>
      </c>
      <c r="V32" s="143">
        <v>0</v>
      </c>
      <c r="W32" s="143">
        <v>22.111750000000001</v>
      </c>
      <c r="X32" s="143">
        <v>42.342602500000005</v>
      </c>
      <c r="Y32" s="143">
        <v>20.230852499999994</v>
      </c>
      <c r="Z32" s="179">
        <f t="shared" si="3"/>
        <v>36.68903499999999</v>
      </c>
      <c r="AA32" s="202">
        <f t="shared" si="4"/>
        <v>0</v>
      </c>
      <c r="AC32" s="179">
        <f t="shared" si="5"/>
        <v>38.551174440616514</v>
      </c>
      <c r="AD32" s="179">
        <f t="shared" si="6"/>
        <v>0</v>
      </c>
    </row>
    <row r="33" spans="1:30" customFormat="1" ht="15">
      <c r="A33" s="164" t="s">
        <v>511</v>
      </c>
      <c r="B33" s="165">
        <v>2.1600000000000006</v>
      </c>
      <c r="C33" s="165">
        <v>1.3795000000000002</v>
      </c>
      <c r="D33" s="165">
        <v>-0.78049999999999975</v>
      </c>
      <c r="E33" s="165">
        <f t="shared" si="0"/>
        <v>3.6187499999999999</v>
      </c>
      <c r="F33" s="165">
        <f t="shared" si="1"/>
        <v>10.071847500000001</v>
      </c>
      <c r="G33" s="165">
        <f t="shared" si="2"/>
        <v>6.4530975000000002</v>
      </c>
      <c r="H33" s="165">
        <v>2.9073653524999989</v>
      </c>
      <c r="I33" s="165">
        <v>3.4466308407500006</v>
      </c>
      <c r="J33" s="165">
        <v>-0.53926548825000165</v>
      </c>
      <c r="K33" s="165">
        <v>5.1333320117499968</v>
      </c>
      <c r="M33" s="16"/>
      <c r="N33" s="143">
        <v>0</v>
      </c>
      <c r="O33" s="143">
        <v>0.206455</v>
      </c>
      <c r="P33" s="143">
        <v>0.206455</v>
      </c>
      <c r="Q33" s="143">
        <v>0</v>
      </c>
      <c r="R33" s="143">
        <v>0</v>
      </c>
      <c r="S33" s="143">
        <v>0</v>
      </c>
      <c r="T33" s="143">
        <v>0</v>
      </c>
      <c r="U33" s="143">
        <v>0</v>
      </c>
      <c r="V33" s="143">
        <v>0</v>
      </c>
      <c r="W33" s="143">
        <v>3.6187499999999999</v>
      </c>
      <c r="X33" s="143">
        <v>9.8653925000000005</v>
      </c>
      <c r="Y33" s="143">
        <v>6.2466424999999983</v>
      </c>
      <c r="Z33" s="179">
        <f t="shared" si="3"/>
        <v>6.4530974999999984</v>
      </c>
      <c r="AA33" s="202">
        <f t="shared" si="4"/>
        <v>0</v>
      </c>
      <c r="AC33" s="179">
        <f t="shared" si="5"/>
        <v>5.1333320117499985</v>
      </c>
      <c r="AD33" s="179">
        <f t="shared" si="6"/>
        <v>0</v>
      </c>
    </row>
    <row r="34" spans="1:30" customFormat="1" ht="15">
      <c r="A34" s="164" t="s">
        <v>512</v>
      </c>
      <c r="B34" s="165">
        <v>0</v>
      </c>
      <c r="C34" s="165">
        <v>1.6640000000000001</v>
      </c>
      <c r="D34" s="165">
        <v>1.6640000000000001</v>
      </c>
      <c r="E34" s="165">
        <f t="shared" si="0"/>
        <v>0.177375</v>
      </c>
      <c r="F34" s="165">
        <f t="shared" si="1"/>
        <v>12.510072500000001</v>
      </c>
      <c r="G34" s="165">
        <f t="shared" si="2"/>
        <v>12.332697500000002</v>
      </c>
      <c r="H34" s="165">
        <v>8.5918834939999975</v>
      </c>
      <c r="I34" s="165">
        <v>2.7696684715000006</v>
      </c>
      <c r="J34" s="165">
        <v>5.8222150224999965</v>
      </c>
      <c r="K34" s="165">
        <v>19.818912522499996</v>
      </c>
      <c r="M34" s="16"/>
      <c r="N34" s="143">
        <v>0.177375</v>
      </c>
      <c r="O34" s="143">
        <v>4.8182424999999993</v>
      </c>
      <c r="P34" s="143">
        <v>4.6408674999999988</v>
      </c>
      <c r="Q34" s="143">
        <v>0</v>
      </c>
      <c r="R34" s="143">
        <v>0</v>
      </c>
      <c r="S34" s="143">
        <v>0</v>
      </c>
      <c r="T34" s="143">
        <v>0</v>
      </c>
      <c r="U34" s="143">
        <v>9.6935000000000007E-2</v>
      </c>
      <c r="V34" s="143">
        <v>9.6935000000000007E-2</v>
      </c>
      <c r="W34" s="143">
        <v>0</v>
      </c>
      <c r="X34" s="143">
        <v>7.5948950000000011</v>
      </c>
      <c r="Y34" s="143">
        <v>7.5948950000000011</v>
      </c>
      <c r="Z34" s="179">
        <f t="shared" si="3"/>
        <v>12.3326975</v>
      </c>
      <c r="AA34" s="202">
        <f t="shared" si="4"/>
        <v>0</v>
      </c>
      <c r="AC34" s="179">
        <f t="shared" si="5"/>
        <v>19.8189125225</v>
      </c>
      <c r="AD34" s="179">
        <f t="shared" si="6"/>
        <v>0</v>
      </c>
    </row>
    <row r="35" spans="1:30" customFormat="1" ht="15">
      <c r="A35" s="164" t="s">
        <v>513</v>
      </c>
      <c r="B35" s="165">
        <v>0</v>
      </c>
      <c r="C35" s="165">
        <v>0</v>
      </c>
      <c r="D35" s="165">
        <v>0</v>
      </c>
      <c r="E35" s="165">
        <f t="shared" si="0"/>
        <v>7.8742500000000026</v>
      </c>
      <c r="F35" s="165">
        <f t="shared" si="1"/>
        <v>0</v>
      </c>
      <c r="G35" s="165">
        <f t="shared" si="2"/>
        <v>-7.8742500000000026</v>
      </c>
      <c r="H35" s="165">
        <v>0.44433968274999991</v>
      </c>
      <c r="I35" s="165">
        <v>5.5141881800000005</v>
      </c>
      <c r="J35" s="165">
        <v>-5.0698484972500006</v>
      </c>
      <c r="K35" s="165">
        <v>-12.944098497250003</v>
      </c>
      <c r="M35" s="16"/>
      <c r="N35" s="143">
        <v>7.8492500000000023</v>
      </c>
      <c r="O35" s="143">
        <v>0</v>
      </c>
      <c r="P35" s="143">
        <v>-7.8492500000000023</v>
      </c>
      <c r="Q35" s="143">
        <v>0</v>
      </c>
      <c r="R35" s="143">
        <v>0</v>
      </c>
      <c r="S35" s="143">
        <v>0</v>
      </c>
      <c r="T35" s="143">
        <v>0</v>
      </c>
      <c r="U35" s="143">
        <v>0</v>
      </c>
      <c r="V35" s="143">
        <v>0</v>
      </c>
      <c r="W35" s="143">
        <v>2.5000000000000001E-2</v>
      </c>
      <c r="X35" s="143">
        <v>0</v>
      </c>
      <c r="Y35" s="143">
        <v>-2.5000000000000001E-2</v>
      </c>
      <c r="Z35" s="179">
        <f t="shared" si="3"/>
        <v>-7.8742500000000026</v>
      </c>
      <c r="AA35" s="202">
        <f t="shared" si="4"/>
        <v>0</v>
      </c>
      <c r="AC35" s="179">
        <f t="shared" si="5"/>
        <v>-12.944098497250003</v>
      </c>
      <c r="AD35" s="179">
        <f t="shared" si="6"/>
        <v>0</v>
      </c>
    </row>
    <row r="36" spans="1:30" customFormat="1" ht="15">
      <c r="A36" s="164" t="s">
        <v>514</v>
      </c>
      <c r="B36" s="165">
        <v>0</v>
      </c>
      <c r="C36" s="165">
        <v>0</v>
      </c>
      <c r="D36" s="165">
        <v>0</v>
      </c>
      <c r="E36" s="165">
        <f t="shared" si="0"/>
        <v>1.4922499999999999</v>
      </c>
      <c r="F36" s="165">
        <f t="shared" si="1"/>
        <v>0</v>
      </c>
      <c r="G36" s="165">
        <f t="shared" si="2"/>
        <v>-1.4922499999999999</v>
      </c>
      <c r="H36" s="165">
        <v>0.57631367550806467</v>
      </c>
      <c r="I36" s="165">
        <v>3.6285158341209671</v>
      </c>
      <c r="J36" s="165">
        <v>-3.0522021586129027</v>
      </c>
      <c r="K36" s="165">
        <v>-4.5444521586129021</v>
      </c>
      <c r="M36" s="16"/>
      <c r="N36" s="143">
        <v>1.2532499999999998</v>
      </c>
      <c r="O36" s="143">
        <v>0</v>
      </c>
      <c r="P36" s="143">
        <v>-1.2532499999999998</v>
      </c>
      <c r="Q36" s="143">
        <v>0</v>
      </c>
      <c r="R36" s="143">
        <v>0</v>
      </c>
      <c r="S36" s="143">
        <v>0</v>
      </c>
      <c r="T36" s="143">
        <v>0</v>
      </c>
      <c r="U36" s="143">
        <v>0</v>
      </c>
      <c r="V36" s="143">
        <v>0</v>
      </c>
      <c r="W36" s="143">
        <v>0.23899999999999999</v>
      </c>
      <c r="X36" s="143">
        <v>0</v>
      </c>
      <c r="Y36" s="143">
        <v>-0.23899999999999999</v>
      </c>
      <c r="Z36" s="179">
        <f t="shared" si="3"/>
        <v>-1.4922499999999999</v>
      </c>
      <c r="AA36" s="202">
        <f t="shared" si="4"/>
        <v>0</v>
      </c>
      <c r="AC36" s="179">
        <f t="shared" si="5"/>
        <v>-4.5444521586129021</v>
      </c>
      <c r="AD36" s="179">
        <f t="shared" si="6"/>
        <v>0</v>
      </c>
    </row>
    <row r="37" spans="1:30" customFormat="1" ht="15">
      <c r="A37" s="164" t="s">
        <v>515</v>
      </c>
      <c r="B37" s="165">
        <v>0</v>
      </c>
      <c r="C37" s="165">
        <v>0</v>
      </c>
      <c r="D37" s="165">
        <v>0</v>
      </c>
      <c r="E37" s="165">
        <f t="shared" si="0"/>
        <v>10.708625</v>
      </c>
      <c r="F37" s="165">
        <f t="shared" si="1"/>
        <v>11.433707500000001</v>
      </c>
      <c r="G37" s="165">
        <f t="shared" si="2"/>
        <v>0.72508250000000096</v>
      </c>
      <c r="H37" s="165">
        <v>11.303786716000001</v>
      </c>
      <c r="I37" s="165">
        <v>5.5940561277500009</v>
      </c>
      <c r="J37" s="165">
        <v>5.7097305882500002</v>
      </c>
      <c r="K37" s="165">
        <v>6.4348130882500003</v>
      </c>
      <c r="M37" s="16"/>
      <c r="N37" s="143">
        <v>3.8874999999999997</v>
      </c>
      <c r="O37" s="143">
        <v>0.83574500000000007</v>
      </c>
      <c r="P37" s="143">
        <v>-3.051755</v>
      </c>
      <c r="Q37" s="143">
        <v>0</v>
      </c>
      <c r="R37" s="143">
        <v>0</v>
      </c>
      <c r="S37" s="143">
        <v>0</v>
      </c>
      <c r="T37" s="143">
        <v>0</v>
      </c>
      <c r="U37" s="143">
        <v>0</v>
      </c>
      <c r="V37" s="143">
        <v>0</v>
      </c>
      <c r="W37" s="143">
        <v>6.8211249999999994</v>
      </c>
      <c r="X37" s="143">
        <v>10.597962500000001</v>
      </c>
      <c r="Y37" s="143">
        <v>3.7768375000000001</v>
      </c>
      <c r="Z37" s="179">
        <f t="shared" si="3"/>
        <v>0.72508250000000007</v>
      </c>
      <c r="AA37" s="202">
        <f t="shared" si="4"/>
        <v>-8.8817841970012523E-16</v>
      </c>
      <c r="AC37" s="179">
        <f t="shared" si="5"/>
        <v>6.4348130882500012</v>
      </c>
      <c r="AD37" s="179">
        <f t="shared" si="6"/>
        <v>0</v>
      </c>
    </row>
    <row r="38" spans="1:30" customFormat="1" ht="15">
      <c r="A38" s="164" t="s">
        <v>516</v>
      </c>
      <c r="B38" s="165">
        <v>107.34954000000003</v>
      </c>
      <c r="C38" s="165">
        <v>0</v>
      </c>
      <c r="D38" s="165">
        <v>-107.34954000000003</v>
      </c>
      <c r="E38" s="165">
        <f t="shared" si="0"/>
        <v>41.999324999999999</v>
      </c>
      <c r="F38" s="165">
        <f t="shared" si="1"/>
        <v>0</v>
      </c>
      <c r="G38" s="165">
        <f t="shared" si="2"/>
        <v>-41.999324999999999</v>
      </c>
      <c r="H38" s="165">
        <v>114.39596500000002</v>
      </c>
      <c r="I38" s="165">
        <v>65.657480000000007</v>
      </c>
      <c r="J38" s="165">
        <v>48.738485000000011</v>
      </c>
      <c r="K38" s="165">
        <v>-100.61038000000003</v>
      </c>
      <c r="M38" s="16"/>
      <c r="N38" s="143">
        <v>29.459975</v>
      </c>
      <c r="O38" s="143">
        <v>0</v>
      </c>
      <c r="P38" s="143">
        <v>-29.459975</v>
      </c>
      <c r="Q38" s="143">
        <v>0</v>
      </c>
      <c r="R38" s="143">
        <v>0</v>
      </c>
      <c r="S38" s="143">
        <v>0</v>
      </c>
      <c r="T38" s="143">
        <v>0</v>
      </c>
      <c r="U38" s="143">
        <v>0</v>
      </c>
      <c r="V38" s="143">
        <v>0</v>
      </c>
      <c r="W38" s="143">
        <v>12.539350000000001</v>
      </c>
      <c r="X38" s="143">
        <v>0</v>
      </c>
      <c r="Y38" s="143">
        <v>-12.539350000000001</v>
      </c>
      <c r="Z38" s="179">
        <f t="shared" si="3"/>
        <v>-41.999324999999999</v>
      </c>
      <c r="AA38" s="202">
        <f t="shared" si="4"/>
        <v>0</v>
      </c>
      <c r="AC38" s="179">
        <f t="shared" si="5"/>
        <v>-100.61038000000003</v>
      </c>
      <c r="AD38" s="179">
        <f t="shared" si="6"/>
        <v>0</v>
      </c>
    </row>
    <row r="39" spans="1:30" customFormat="1" ht="15">
      <c r="A39" s="164" t="s">
        <v>535</v>
      </c>
      <c r="B39" s="165">
        <v>0</v>
      </c>
      <c r="C39" s="165">
        <v>0</v>
      </c>
      <c r="D39" s="165">
        <v>0</v>
      </c>
      <c r="E39" s="165">
        <f t="shared" si="0"/>
        <v>1.6130000000000002</v>
      </c>
      <c r="F39" s="165">
        <f t="shared" si="1"/>
        <v>0</v>
      </c>
      <c r="G39" s="165">
        <f t="shared" si="2"/>
        <v>-1.6130000000000002</v>
      </c>
      <c r="H39" s="165">
        <v>10.907162499999998</v>
      </c>
      <c r="I39" s="165">
        <v>68.435429999999997</v>
      </c>
      <c r="J39" s="165">
        <v>-57.528267499999998</v>
      </c>
      <c r="K39" s="165">
        <v>-59.141267499999998</v>
      </c>
      <c r="M39" s="16"/>
      <c r="N39" s="143">
        <v>1.6130000000000002</v>
      </c>
      <c r="O39" s="143">
        <v>0</v>
      </c>
      <c r="P39" s="143">
        <v>-1.6130000000000002</v>
      </c>
      <c r="Q39" s="143">
        <v>0</v>
      </c>
      <c r="R39" s="143">
        <v>0</v>
      </c>
      <c r="S39" s="143">
        <v>0</v>
      </c>
      <c r="T39" s="143">
        <v>0</v>
      </c>
      <c r="U39" s="143">
        <v>0</v>
      </c>
      <c r="V39" s="143">
        <v>0</v>
      </c>
      <c r="W39" s="143">
        <v>0</v>
      </c>
      <c r="X39" s="143">
        <v>0</v>
      </c>
      <c r="Y39" s="143">
        <v>0</v>
      </c>
      <c r="Z39" s="179">
        <f t="shared" si="3"/>
        <v>-1.6130000000000002</v>
      </c>
      <c r="AA39" s="202">
        <f t="shared" si="4"/>
        <v>0</v>
      </c>
      <c r="AC39" s="179">
        <f t="shared" si="5"/>
        <v>-59.141267499999998</v>
      </c>
      <c r="AD39" s="179">
        <f t="shared" si="6"/>
        <v>0</v>
      </c>
    </row>
    <row r="40" spans="1:30" customFormat="1" ht="15">
      <c r="A40" s="164" t="s">
        <v>539</v>
      </c>
      <c r="B40" s="165">
        <v>0</v>
      </c>
      <c r="C40" s="165">
        <v>0</v>
      </c>
      <c r="D40" s="165">
        <v>0</v>
      </c>
      <c r="E40" s="165">
        <f t="shared" si="0"/>
        <v>0</v>
      </c>
      <c r="F40" s="165">
        <f t="shared" si="1"/>
        <v>0</v>
      </c>
      <c r="G40" s="165">
        <f t="shared" si="2"/>
        <v>0</v>
      </c>
      <c r="H40" s="165">
        <v>0.31070250000000005</v>
      </c>
      <c r="I40" s="165">
        <v>0.31065000000000004</v>
      </c>
      <c r="J40" s="165">
        <v>5.2500000000010871E-5</v>
      </c>
      <c r="K40" s="165">
        <v>5.2500000000010871E-5</v>
      </c>
      <c r="M40" s="16"/>
      <c r="N40" s="143">
        <v>0</v>
      </c>
      <c r="O40" s="143">
        <v>0</v>
      </c>
      <c r="P40" s="143">
        <v>0</v>
      </c>
      <c r="Q40" s="143">
        <v>0</v>
      </c>
      <c r="R40" s="143">
        <v>0</v>
      </c>
      <c r="S40" s="143">
        <v>0</v>
      </c>
      <c r="T40" s="143">
        <v>0</v>
      </c>
      <c r="U40" s="143">
        <v>0</v>
      </c>
      <c r="V40" s="143">
        <v>0</v>
      </c>
      <c r="W40" s="143">
        <v>0</v>
      </c>
      <c r="X40" s="143">
        <v>0</v>
      </c>
      <c r="Y40" s="143">
        <v>0</v>
      </c>
      <c r="Z40" s="179">
        <f t="shared" si="3"/>
        <v>0</v>
      </c>
      <c r="AA40" s="202">
        <f t="shared" si="4"/>
        <v>0</v>
      </c>
      <c r="AC40" s="179">
        <f t="shared" si="5"/>
        <v>5.2500000000010871E-5</v>
      </c>
      <c r="AD40" s="179">
        <f t="shared" si="6"/>
        <v>0</v>
      </c>
    </row>
    <row r="41" spans="1:30" customFormat="1" ht="15">
      <c r="A41" s="164" t="s">
        <v>540</v>
      </c>
      <c r="B41" s="165">
        <v>0</v>
      </c>
      <c r="C41" s="165">
        <v>0</v>
      </c>
      <c r="D41" s="165">
        <v>0</v>
      </c>
      <c r="E41" s="165">
        <f t="shared" si="0"/>
        <v>0</v>
      </c>
      <c r="F41" s="165">
        <f t="shared" si="1"/>
        <v>0</v>
      </c>
      <c r="G41" s="165">
        <f t="shared" si="2"/>
        <v>0</v>
      </c>
      <c r="H41" s="165">
        <v>4.3913724999999992</v>
      </c>
      <c r="I41" s="165">
        <v>2.9931474999999992</v>
      </c>
      <c r="J41" s="165">
        <v>1.3982250000000001</v>
      </c>
      <c r="K41" s="165">
        <v>1.3982250000000001</v>
      </c>
      <c r="M41" s="16"/>
      <c r="N41" s="143">
        <v>0</v>
      </c>
      <c r="O41" s="143">
        <v>0</v>
      </c>
      <c r="P41" s="143">
        <v>0</v>
      </c>
      <c r="Q41" s="143">
        <v>0</v>
      </c>
      <c r="R41" s="143">
        <v>0</v>
      </c>
      <c r="S41" s="143">
        <v>0</v>
      </c>
      <c r="T41" s="143">
        <v>0</v>
      </c>
      <c r="U41" s="143">
        <v>0</v>
      </c>
      <c r="V41" s="143">
        <v>0</v>
      </c>
      <c r="W41" s="143">
        <v>0</v>
      </c>
      <c r="X41" s="143">
        <v>0</v>
      </c>
      <c r="Y41" s="143">
        <v>0</v>
      </c>
      <c r="Z41" s="179">
        <f t="shared" si="3"/>
        <v>0</v>
      </c>
      <c r="AA41" s="202">
        <f t="shared" si="4"/>
        <v>0</v>
      </c>
      <c r="AC41" s="179">
        <f t="shared" si="5"/>
        <v>1.3982250000000001</v>
      </c>
      <c r="AD41" s="179">
        <f t="shared" si="6"/>
        <v>0</v>
      </c>
    </row>
    <row r="42" spans="1:30" customFormat="1" ht="15">
      <c r="A42" s="164" t="s">
        <v>541</v>
      </c>
      <c r="B42" s="165">
        <v>0</v>
      </c>
      <c r="C42" s="165">
        <v>0</v>
      </c>
      <c r="D42" s="165">
        <v>0</v>
      </c>
      <c r="E42" s="165">
        <f t="shared" si="0"/>
        <v>0</v>
      </c>
      <c r="F42" s="165">
        <f t="shared" si="1"/>
        <v>18.551714999999998</v>
      </c>
      <c r="G42" s="165">
        <f t="shared" si="2"/>
        <v>18.551714999999998</v>
      </c>
      <c r="H42" s="165">
        <v>16.486372499999998</v>
      </c>
      <c r="I42" s="165">
        <v>9.4589999999999994E-2</v>
      </c>
      <c r="J42" s="165">
        <v>16.391782499999998</v>
      </c>
      <c r="K42" s="165">
        <v>34.943497499999992</v>
      </c>
      <c r="M42" s="16"/>
      <c r="N42" s="143">
        <v>0</v>
      </c>
      <c r="O42" s="143">
        <v>18.551714999999998</v>
      </c>
      <c r="P42" s="143">
        <v>18.551714999999998</v>
      </c>
      <c r="Q42" s="143">
        <v>0</v>
      </c>
      <c r="R42" s="143">
        <v>0</v>
      </c>
      <c r="S42" s="143">
        <v>0</v>
      </c>
      <c r="T42" s="143">
        <v>0</v>
      </c>
      <c r="U42" s="143">
        <v>0</v>
      </c>
      <c r="V42" s="143">
        <v>0</v>
      </c>
      <c r="W42" s="143">
        <v>0</v>
      </c>
      <c r="X42" s="143">
        <v>0</v>
      </c>
      <c r="Y42" s="143">
        <v>0</v>
      </c>
      <c r="Z42" s="179">
        <f t="shared" si="3"/>
        <v>18.551714999999998</v>
      </c>
      <c r="AA42" s="202">
        <f t="shared" si="4"/>
        <v>0</v>
      </c>
      <c r="AC42" s="179">
        <f t="shared" si="5"/>
        <v>34.943497499999992</v>
      </c>
      <c r="AD42" s="179">
        <f t="shared" si="6"/>
        <v>0</v>
      </c>
    </row>
    <row r="43" spans="1:30" customFormat="1" ht="15">
      <c r="A43" s="164" t="s">
        <v>542</v>
      </c>
      <c r="B43" s="165">
        <v>0</v>
      </c>
      <c r="C43" s="165">
        <v>0</v>
      </c>
      <c r="D43" s="165">
        <v>0</v>
      </c>
      <c r="E43" s="165">
        <f t="shared" si="0"/>
        <v>0</v>
      </c>
      <c r="F43" s="165">
        <f t="shared" si="1"/>
        <v>0</v>
      </c>
      <c r="G43" s="165">
        <f t="shared" si="2"/>
        <v>0</v>
      </c>
      <c r="H43" s="165">
        <v>2.7858175000000003</v>
      </c>
      <c r="I43" s="165">
        <v>1.1995375000000004</v>
      </c>
      <c r="J43" s="165">
        <v>1.5862799999999999</v>
      </c>
      <c r="K43" s="165">
        <v>1.5862799999999999</v>
      </c>
      <c r="M43" s="16"/>
      <c r="N43" s="143">
        <v>0</v>
      </c>
      <c r="O43" s="143">
        <v>0</v>
      </c>
      <c r="P43" s="143">
        <v>0</v>
      </c>
      <c r="Q43" s="143">
        <v>0</v>
      </c>
      <c r="R43" s="143">
        <v>0</v>
      </c>
      <c r="S43" s="143">
        <v>0</v>
      </c>
      <c r="T43" s="143">
        <v>0</v>
      </c>
      <c r="U43" s="143">
        <v>0</v>
      </c>
      <c r="V43" s="143">
        <v>0</v>
      </c>
      <c r="W43" s="143">
        <v>0</v>
      </c>
      <c r="X43" s="143">
        <v>0</v>
      </c>
      <c r="Y43" s="143">
        <v>0</v>
      </c>
      <c r="Z43" s="179">
        <f t="shared" si="3"/>
        <v>0</v>
      </c>
      <c r="AA43" s="202">
        <f t="shared" si="4"/>
        <v>0</v>
      </c>
      <c r="AC43" s="179">
        <f t="shared" si="5"/>
        <v>1.5862799999999999</v>
      </c>
      <c r="AD43" s="179">
        <f t="shared" si="6"/>
        <v>0</v>
      </c>
    </row>
    <row r="44" spans="1:30" customFormat="1" ht="15">
      <c r="A44" s="164" t="s">
        <v>543</v>
      </c>
      <c r="B44" s="165">
        <v>0</v>
      </c>
      <c r="C44" s="165">
        <v>0</v>
      </c>
      <c r="D44" s="165">
        <v>0</v>
      </c>
      <c r="E44" s="165">
        <f t="shared" si="0"/>
        <v>0</v>
      </c>
      <c r="F44" s="165">
        <f t="shared" si="1"/>
        <v>0</v>
      </c>
      <c r="G44" s="165">
        <f t="shared" si="2"/>
        <v>0</v>
      </c>
      <c r="H44" s="165">
        <v>0.96144499999999999</v>
      </c>
      <c r="I44" s="165">
        <v>0.65381750000000016</v>
      </c>
      <c r="J44" s="165">
        <v>0.30762749999999983</v>
      </c>
      <c r="K44" s="165">
        <v>0.30762749999999983</v>
      </c>
      <c r="M44" s="16"/>
      <c r="N44" s="143">
        <v>0</v>
      </c>
      <c r="O44" s="143">
        <v>0</v>
      </c>
      <c r="P44" s="143">
        <v>0</v>
      </c>
      <c r="Q44" s="143">
        <v>0</v>
      </c>
      <c r="R44" s="143">
        <v>0</v>
      </c>
      <c r="S44" s="143">
        <v>0</v>
      </c>
      <c r="T44" s="143">
        <v>0</v>
      </c>
      <c r="U44" s="143">
        <v>0</v>
      </c>
      <c r="V44" s="143">
        <v>0</v>
      </c>
      <c r="W44" s="143">
        <v>0</v>
      </c>
      <c r="X44" s="143">
        <v>0</v>
      </c>
      <c r="Y44" s="143">
        <v>0</v>
      </c>
      <c r="Z44" s="179">
        <f t="shared" si="3"/>
        <v>0</v>
      </c>
      <c r="AA44" s="202">
        <f t="shared" si="4"/>
        <v>0</v>
      </c>
      <c r="AC44" s="179">
        <f t="shared" si="5"/>
        <v>0.30762749999999983</v>
      </c>
      <c r="AD44" s="179">
        <f t="shared" si="6"/>
        <v>0</v>
      </c>
    </row>
    <row r="45" spans="1:30" customFormat="1" ht="15">
      <c r="A45" s="164" t="s">
        <v>81</v>
      </c>
      <c r="B45" s="165">
        <v>0</v>
      </c>
      <c r="C45" s="165">
        <v>0</v>
      </c>
      <c r="D45" s="165">
        <v>0</v>
      </c>
      <c r="E45" s="165">
        <f t="shared" si="0"/>
        <v>0</v>
      </c>
      <c r="F45" s="165">
        <f t="shared" si="1"/>
        <v>0</v>
      </c>
      <c r="G45" s="165">
        <f t="shared" si="2"/>
        <v>0</v>
      </c>
      <c r="H45" s="165">
        <v>4.4200424999999992</v>
      </c>
      <c r="I45" s="165">
        <v>6.7611099999999995</v>
      </c>
      <c r="J45" s="165">
        <v>-2.3410675000000003</v>
      </c>
      <c r="K45" s="165">
        <v>-2.3410675000000003</v>
      </c>
      <c r="M45" s="16"/>
      <c r="N45" s="143">
        <v>0</v>
      </c>
      <c r="O45" s="143">
        <v>0</v>
      </c>
      <c r="P45" s="143">
        <v>0</v>
      </c>
      <c r="Q45" s="143">
        <v>0</v>
      </c>
      <c r="R45" s="143">
        <v>0</v>
      </c>
      <c r="S45" s="143">
        <v>0</v>
      </c>
      <c r="T45" s="143">
        <v>0</v>
      </c>
      <c r="U45" s="143">
        <v>0</v>
      </c>
      <c r="V45" s="143">
        <v>0</v>
      </c>
      <c r="W45" s="143">
        <v>0</v>
      </c>
      <c r="X45" s="143">
        <v>0</v>
      </c>
      <c r="Y45" s="143">
        <v>0</v>
      </c>
      <c r="Z45" s="179">
        <f t="shared" si="3"/>
        <v>0</v>
      </c>
      <c r="AA45" s="202">
        <f t="shared" si="4"/>
        <v>0</v>
      </c>
      <c r="AC45" s="179">
        <f t="shared" si="5"/>
        <v>-2.3410675000000003</v>
      </c>
      <c r="AD45" s="179">
        <f t="shared" si="6"/>
        <v>0</v>
      </c>
    </row>
    <row r="46" spans="1:30" customFormat="1" ht="15">
      <c r="A46" s="164" t="s">
        <v>544</v>
      </c>
      <c r="B46" s="165">
        <v>0</v>
      </c>
      <c r="C46" s="165">
        <v>0</v>
      </c>
      <c r="D46" s="165">
        <v>0</v>
      </c>
      <c r="E46" s="165">
        <f t="shared" si="0"/>
        <v>0</v>
      </c>
      <c r="F46" s="165">
        <f t="shared" si="1"/>
        <v>0</v>
      </c>
      <c r="G46" s="165">
        <f t="shared" si="2"/>
        <v>0</v>
      </c>
      <c r="H46" s="165">
        <v>2.7250324999999997</v>
      </c>
      <c r="I46" s="165">
        <v>2.7098149999999994</v>
      </c>
      <c r="J46" s="165">
        <v>1.5217500000000328E-2</v>
      </c>
      <c r="K46" s="165">
        <v>1.5217500000000328E-2</v>
      </c>
      <c r="M46" s="16"/>
      <c r="N46" s="143">
        <v>0</v>
      </c>
      <c r="O46" s="143">
        <v>0</v>
      </c>
      <c r="P46" s="143">
        <v>0</v>
      </c>
      <c r="Q46" s="143">
        <v>0</v>
      </c>
      <c r="R46" s="143">
        <v>0</v>
      </c>
      <c r="S46" s="143">
        <v>0</v>
      </c>
      <c r="T46" s="143">
        <v>0</v>
      </c>
      <c r="U46" s="143">
        <v>0</v>
      </c>
      <c r="V46" s="143">
        <v>0</v>
      </c>
      <c r="W46" s="143">
        <v>0</v>
      </c>
      <c r="X46" s="143">
        <v>0</v>
      </c>
      <c r="Y46" s="143">
        <v>0</v>
      </c>
      <c r="Z46" s="179">
        <f t="shared" si="3"/>
        <v>0</v>
      </c>
      <c r="AA46" s="202">
        <f t="shared" si="4"/>
        <v>0</v>
      </c>
      <c r="AC46" s="179">
        <f t="shared" si="5"/>
        <v>1.5217500000000328E-2</v>
      </c>
      <c r="AD46" s="179">
        <f t="shared" si="6"/>
        <v>0</v>
      </c>
    </row>
    <row r="47" spans="1:30" customFormat="1" ht="15">
      <c r="A47" s="164" t="s">
        <v>545</v>
      </c>
      <c r="B47" s="165">
        <v>0</v>
      </c>
      <c r="C47" s="165">
        <v>0</v>
      </c>
      <c r="D47" s="165">
        <v>0</v>
      </c>
      <c r="E47" s="165">
        <f t="shared" si="0"/>
        <v>0</v>
      </c>
      <c r="F47" s="165">
        <f t="shared" si="1"/>
        <v>0</v>
      </c>
      <c r="G47" s="165">
        <f t="shared" si="2"/>
        <v>0</v>
      </c>
      <c r="H47" s="165">
        <v>0.56949249999999996</v>
      </c>
      <c r="I47" s="165">
        <v>15.002830000000003</v>
      </c>
      <c r="J47" s="165">
        <v>-14.433337500000004</v>
      </c>
      <c r="K47" s="165">
        <v>-14.433337500000004</v>
      </c>
      <c r="M47" s="16"/>
      <c r="N47" s="143">
        <v>0</v>
      </c>
      <c r="O47" s="143">
        <v>0</v>
      </c>
      <c r="P47" s="143">
        <v>0</v>
      </c>
      <c r="Q47" s="143">
        <v>0</v>
      </c>
      <c r="R47" s="143">
        <v>0</v>
      </c>
      <c r="S47" s="143">
        <v>0</v>
      </c>
      <c r="T47" s="143">
        <v>0</v>
      </c>
      <c r="U47" s="143">
        <v>0</v>
      </c>
      <c r="V47" s="143">
        <v>0</v>
      </c>
      <c r="W47" s="143">
        <v>0</v>
      </c>
      <c r="X47" s="143">
        <v>0</v>
      </c>
      <c r="Y47" s="143">
        <v>0</v>
      </c>
      <c r="Z47" s="179">
        <f t="shared" si="3"/>
        <v>0</v>
      </c>
      <c r="AA47" s="202">
        <f t="shared" si="4"/>
        <v>0</v>
      </c>
      <c r="AC47" s="179">
        <f t="shared" si="5"/>
        <v>-14.433337500000004</v>
      </c>
      <c r="AD47" s="179">
        <f t="shared" si="6"/>
        <v>0</v>
      </c>
    </row>
    <row r="48" spans="1:30" customFormat="1" ht="15">
      <c r="A48" s="164" t="s">
        <v>546</v>
      </c>
      <c r="B48" s="165">
        <v>0</v>
      </c>
      <c r="C48" s="165">
        <v>0</v>
      </c>
      <c r="D48" s="165">
        <v>0</v>
      </c>
      <c r="E48" s="165">
        <f t="shared" si="0"/>
        <v>0</v>
      </c>
      <c r="F48" s="165">
        <f t="shared" si="1"/>
        <v>0</v>
      </c>
      <c r="G48" s="165">
        <f t="shared" si="2"/>
        <v>0</v>
      </c>
      <c r="H48" s="165">
        <v>1.34802</v>
      </c>
      <c r="I48" s="165">
        <v>1.3644175000000001</v>
      </c>
      <c r="J48" s="165">
        <v>-1.6397500000000065E-2</v>
      </c>
      <c r="K48" s="165">
        <v>-1.6397500000000065E-2</v>
      </c>
      <c r="M48" s="16"/>
      <c r="N48" s="143">
        <v>0</v>
      </c>
      <c r="O48" s="143">
        <v>0</v>
      </c>
      <c r="P48" s="143">
        <v>0</v>
      </c>
      <c r="Q48" s="143">
        <v>0</v>
      </c>
      <c r="R48" s="143">
        <v>0</v>
      </c>
      <c r="S48" s="143">
        <v>0</v>
      </c>
      <c r="T48" s="143">
        <v>0</v>
      </c>
      <c r="U48" s="143">
        <v>0</v>
      </c>
      <c r="V48" s="143">
        <v>0</v>
      </c>
      <c r="W48" s="143">
        <v>0</v>
      </c>
      <c r="X48" s="143">
        <v>0</v>
      </c>
      <c r="Y48" s="143">
        <v>0</v>
      </c>
      <c r="Z48" s="179">
        <f t="shared" si="3"/>
        <v>0</v>
      </c>
      <c r="AA48" s="202">
        <f t="shared" si="4"/>
        <v>0</v>
      </c>
      <c r="AC48" s="179">
        <f t="shared" si="5"/>
        <v>-1.6397500000000065E-2</v>
      </c>
      <c r="AD48" s="179">
        <f t="shared" si="6"/>
        <v>0</v>
      </c>
    </row>
    <row r="49" spans="1:30" customFormat="1" ht="15">
      <c r="A49" s="164" t="s">
        <v>35</v>
      </c>
      <c r="B49" s="165">
        <v>14.941000000000004</v>
      </c>
      <c r="C49" s="165">
        <v>0</v>
      </c>
      <c r="D49" s="165">
        <v>-14.941000000000004</v>
      </c>
      <c r="E49" s="165">
        <f t="shared" si="0"/>
        <v>7.4422750000000013</v>
      </c>
      <c r="F49" s="165">
        <f t="shared" si="1"/>
        <v>0</v>
      </c>
      <c r="G49" s="165">
        <f t="shared" si="2"/>
        <v>-7.4422750000000013</v>
      </c>
      <c r="H49" s="165">
        <v>8.6984999999999993E-2</v>
      </c>
      <c r="I49" s="165">
        <v>0.53796250000000001</v>
      </c>
      <c r="J49" s="165">
        <v>-0.45097750000000003</v>
      </c>
      <c r="K49" s="165">
        <v>-22.834252500000005</v>
      </c>
      <c r="M49" s="16"/>
      <c r="N49" s="143">
        <v>7.0927500000000014</v>
      </c>
      <c r="O49" s="143">
        <v>0</v>
      </c>
      <c r="P49" s="143">
        <v>-7.0927500000000014</v>
      </c>
      <c r="Q49" s="143">
        <v>0</v>
      </c>
      <c r="R49" s="143">
        <v>0</v>
      </c>
      <c r="S49" s="143">
        <v>0</v>
      </c>
      <c r="T49" s="143">
        <v>0</v>
      </c>
      <c r="U49" s="143">
        <v>0</v>
      </c>
      <c r="V49" s="143">
        <v>0</v>
      </c>
      <c r="W49" s="143">
        <v>0.34952499999999997</v>
      </c>
      <c r="X49" s="143">
        <v>0</v>
      </c>
      <c r="Y49" s="143">
        <v>-0.34952499999999997</v>
      </c>
      <c r="Z49" s="179">
        <f t="shared" si="3"/>
        <v>-7.4422750000000013</v>
      </c>
      <c r="AA49" s="202">
        <f t="shared" si="4"/>
        <v>0</v>
      </c>
      <c r="AC49" s="179">
        <f t="shared" si="5"/>
        <v>-22.834252500000005</v>
      </c>
      <c r="AD49" s="179">
        <f t="shared" si="6"/>
        <v>0</v>
      </c>
    </row>
    <row r="50" spans="1:30" customFormat="1" ht="15">
      <c r="A50" s="164" t="s">
        <v>547</v>
      </c>
      <c r="B50" s="165">
        <v>0</v>
      </c>
      <c r="C50" s="165">
        <v>0</v>
      </c>
      <c r="D50" s="165">
        <v>0</v>
      </c>
      <c r="E50" s="165">
        <f t="shared" si="0"/>
        <v>0</v>
      </c>
      <c r="F50" s="165">
        <f t="shared" si="1"/>
        <v>0</v>
      </c>
      <c r="G50" s="165">
        <f t="shared" si="2"/>
        <v>0</v>
      </c>
      <c r="H50" s="165">
        <v>13.463542499999997</v>
      </c>
      <c r="I50" s="165">
        <v>20.337892499999995</v>
      </c>
      <c r="J50" s="165">
        <v>-6.874349999999998</v>
      </c>
      <c r="K50" s="165">
        <v>-6.874349999999998</v>
      </c>
      <c r="M50" s="16"/>
      <c r="N50" s="143">
        <v>0</v>
      </c>
      <c r="O50" s="143">
        <v>0</v>
      </c>
      <c r="P50" s="143">
        <v>0</v>
      </c>
      <c r="Q50" s="143">
        <v>0</v>
      </c>
      <c r="R50" s="143">
        <v>0</v>
      </c>
      <c r="S50" s="143">
        <v>0</v>
      </c>
      <c r="T50" s="143">
        <v>0</v>
      </c>
      <c r="U50" s="143">
        <v>0</v>
      </c>
      <c r="V50" s="143">
        <v>0</v>
      </c>
      <c r="W50" s="143">
        <v>0</v>
      </c>
      <c r="X50" s="143">
        <v>0</v>
      </c>
      <c r="Y50" s="143">
        <v>0</v>
      </c>
      <c r="Z50" s="179">
        <f t="shared" si="3"/>
        <v>0</v>
      </c>
      <c r="AA50" s="202">
        <f t="shared" si="4"/>
        <v>0</v>
      </c>
      <c r="AC50" s="179">
        <f t="shared" si="5"/>
        <v>-6.874349999999998</v>
      </c>
      <c r="AD50" s="179">
        <f t="shared" si="6"/>
        <v>0</v>
      </c>
    </row>
    <row r="51" spans="1:30" customFormat="1" ht="15">
      <c r="A51" s="164" t="s">
        <v>548</v>
      </c>
      <c r="B51" s="165">
        <v>0</v>
      </c>
      <c r="C51" s="165">
        <v>0</v>
      </c>
      <c r="D51" s="165">
        <v>0</v>
      </c>
      <c r="E51" s="165">
        <f t="shared" si="0"/>
        <v>0</v>
      </c>
      <c r="F51" s="165">
        <f t="shared" si="1"/>
        <v>0</v>
      </c>
      <c r="G51" s="165">
        <f t="shared" si="2"/>
        <v>0</v>
      </c>
      <c r="H51" s="165">
        <v>0.23721250000000002</v>
      </c>
      <c r="I51" s="165">
        <v>1.4296925000000005</v>
      </c>
      <c r="J51" s="165">
        <v>-1.1924800000000004</v>
      </c>
      <c r="K51" s="165">
        <v>-1.1924800000000004</v>
      </c>
      <c r="M51" s="16"/>
      <c r="N51" s="143">
        <v>0</v>
      </c>
      <c r="O51" s="143">
        <v>0</v>
      </c>
      <c r="P51" s="143">
        <v>0</v>
      </c>
      <c r="Q51" s="143">
        <v>0</v>
      </c>
      <c r="R51" s="143">
        <v>0</v>
      </c>
      <c r="S51" s="143">
        <v>0</v>
      </c>
      <c r="T51" s="143">
        <v>0</v>
      </c>
      <c r="U51" s="143">
        <v>0</v>
      </c>
      <c r="V51" s="143">
        <v>0</v>
      </c>
      <c r="W51" s="143">
        <v>0</v>
      </c>
      <c r="X51" s="143">
        <v>0</v>
      </c>
      <c r="Y51" s="143">
        <v>0</v>
      </c>
      <c r="Z51" s="179">
        <f t="shared" si="3"/>
        <v>0</v>
      </c>
      <c r="AA51" s="202">
        <f t="shared" si="4"/>
        <v>0</v>
      </c>
      <c r="AC51" s="179">
        <f t="shared" si="5"/>
        <v>-1.1924800000000004</v>
      </c>
      <c r="AD51" s="179">
        <f t="shared" si="6"/>
        <v>0</v>
      </c>
    </row>
    <row r="52" spans="1:30" customFormat="1" ht="15">
      <c r="A52" s="164" t="s">
        <v>60</v>
      </c>
      <c r="B52" s="165">
        <v>5.0855924999999997</v>
      </c>
      <c r="C52" s="165">
        <v>0</v>
      </c>
      <c r="D52" s="165">
        <v>-5.0855924999999997</v>
      </c>
      <c r="E52" s="165">
        <f t="shared" si="0"/>
        <v>9.6422199999999982</v>
      </c>
      <c r="F52" s="165">
        <f t="shared" si="1"/>
        <v>0</v>
      </c>
      <c r="G52" s="165">
        <f t="shared" si="2"/>
        <v>-9.6422199999999982</v>
      </c>
      <c r="H52" s="165">
        <v>1.3859149999999998</v>
      </c>
      <c r="I52" s="165">
        <v>3.17971</v>
      </c>
      <c r="J52" s="165">
        <v>-1.7937950000000003</v>
      </c>
      <c r="K52" s="165">
        <v>-16.521607499999998</v>
      </c>
      <c r="M52" s="16"/>
      <c r="N52" s="143">
        <v>8.9546949999999974</v>
      </c>
      <c r="O52" s="143">
        <v>0</v>
      </c>
      <c r="P52" s="143">
        <v>-8.9546949999999974</v>
      </c>
      <c r="Q52" s="143">
        <v>0</v>
      </c>
      <c r="R52" s="143">
        <v>0</v>
      </c>
      <c r="S52" s="143">
        <v>0</v>
      </c>
      <c r="T52" s="143">
        <v>0</v>
      </c>
      <c r="U52" s="143">
        <v>0</v>
      </c>
      <c r="V52" s="143">
        <v>0</v>
      </c>
      <c r="W52" s="143">
        <v>0.68752500000000005</v>
      </c>
      <c r="X52" s="143">
        <v>0</v>
      </c>
      <c r="Y52" s="143">
        <v>-0.68752500000000005</v>
      </c>
      <c r="Z52" s="179">
        <f t="shared" si="3"/>
        <v>-9.6422199999999982</v>
      </c>
      <c r="AA52" s="202">
        <f t="shared" si="4"/>
        <v>0</v>
      </c>
      <c r="AC52" s="179">
        <f t="shared" si="5"/>
        <v>-16.521607499999998</v>
      </c>
      <c r="AD52" s="179">
        <f t="shared" si="6"/>
        <v>0</v>
      </c>
    </row>
    <row r="53" spans="1:30" customFormat="1" ht="15">
      <c r="A53" s="164" t="s">
        <v>100</v>
      </c>
      <c r="B53" s="165">
        <v>185.30849999999998</v>
      </c>
      <c r="C53" s="165">
        <v>0</v>
      </c>
      <c r="D53" s="165">
        <v>-185.30849999999998</v>
      </c>
      <c r="E53" s="165">
        <f t="shared" si="0"/>
        <v>2.7292499999999995</v>
      </c>
      <c r="F53" s="165">
        <f t="shared" si="1"/>
        <v>0</v>
      </c>
      <c r="G53" s="165">
        <f t="shared" si="2"/>
        <v>-2.7292499999999995</v>
      </c>
      <c r="H53" s="165">
        <v>1.8146374999999997</v>
      </c>
      <c r="I53" s="165">
        <v>1.3582050000000001</v>
      </c>
      <c r="J53" s="165">
        <v>0.45643249999999957</v>
      </c>
      <c r="K53" s="165">
        <v>-187.58131749999995</v>
      </c>
      <c r="M53" s="16"/>
      <c r="N53" s="143">
        <v>2.3827499999999997</v>
      </c>
      <c r="O53" s="143">
        <v>0</v>
      </c>
      <c r="P53" s="143">
        <v>-2.3827499999999997</v>
      </c>
      <c r="Q53" s="143">
        <v>0</v>
      </c>
      <c r="R53" s="143">
        <v>0</v>
      </c>
      <c r="S53" s="143">
        <v>0</v>
      </c>
      <c r="T53" s="143">
        <v>0</v>
      </c>
      <c r="U53" s="143">
        <v>0</v>
      </c>
      <c r="V53" s="143">
        <v>0</v>
      </c>
      <c r="W53" s="143">
        <v>0.34650000000000003</v>
      </c>
      <c r="X53" s="143">
        <v>0</v>
      </c>
      <c r="Y53" s="143">
        <v>-0.34650000000000003</v>
      </c>
      <c r="Z53" s="179">
        <f t="shared" si="3"/>
        <v>-2.7292499999999995</v>
      </c>
      <c r="AA53" s="202">
        <f t="shared" si="4"/>
        <v>0</v>
      </c>
      <c r="AC53" s="179">
        <f t="shared" si="5"/>
        <v>-187.58131749999998</v>
      </c>
      <c r="AD53" s="179">
        <f t="shared" si="6"/>
        <v>0</v>
      </c>
    </row>
    <row r="54" spans="1:30" customFormat="1" ht="15">
      <c r="A54" s="164" t="s">
        <v>62</v>
      </c>
      <c r="B54" s="165">
        <v>0</v>
      </c>
      <c r="C54" s="165">
        <v>0</v>
      </c>
      <c r="D54" s="165">
        <v>0</v>
      </c>
      <c r="E54" s="165">
        <f t="shared" si="0"/>
        <v>1.3148250000000004</v>
      </c>
      <c r="F54" s="165">
        <f t="shared" si="1"/>
        <v>0</v>
      </c>
      <c r="G54" s="165">
        <f t="shared" si="2"/>
        <v>-1.3148250000000004</v>
      </c>
      <c r="H54" s="165">
        <v>0.21821000000000002</v>
      </c>
      <c r="I54" s="165">
        <v>0.48588999999999999</v>
      </c>
      <c r="J54" s="165">
        <v>-0.26767999999999997</v>
      </c>
      <c r="K54" s="165">
        <v>-1.5825050000000003</v>
      </c>
      <c r="M54" s="16"/>
      <c r="N54" s="143">
        <v>1.1257750000000004</v>
      </c>
      <c r="O54" s="143">
        <v>0</v>
      </c>
      <c r="P54" s="143">
        <v>-1.1257750000000004</v>
      </c>
      <c r="Q54" s="143">
        <v>0</v>
      </c>
      <c r="R54" s="143">
        <v>0</v>
      </c>
      <c r="S54" s="143">
        <v>0</v>
      </c>
      <c r="T54" s="143">
        <v>0</v>
      </c>
      <c r="U54" s="143">
        <v>0</v>
      </c>
      <c r="V54" s="143">
        <v>0</v>
      </c>
      <c r="W54" s="143">
        <v>0.18905000000000002</v>
      </c>
      <c r="X54" s="143">
        <v>0</v>
      </c>
      <c r="Y54" s="143">
        <v>-0.18905000000000002</v>
      </c>
      <c r="Z54" s="179">
        <f t="shared" si="3"/>
        <v>-1.3148250000000004</v>
      </c>
      <c r="AA54" s="202">
        <f t="shared" si="4"/>
        <v>0</v>
      </c>
      <c r="AC54" s="179">
        <f t="shared" si="5"/>
        <v>-1.5825050000000003</v>
      </c>
      <c r="AD54" s="179">
        <f t="shared" si="6"/>
        <v>0</v>
      </c>
    </row>
    <row r="55" spans="1:30" customFormat="1" ht="15">
      <c r="A55" s="164" t="s">
        <v>549</v>
      </c>
      <c r="B55" s="165">
        <v>0</v>
      </c>
      <c r="C55" s="165">
        <v>0</v>
      </c>
      <c r="D55" s="165">
        <v>0</v>
      </c>
      <c r="E55" s="165">
        <f t="shared" si="0"/>
        <v>0</v>
      </c>
      <c r="F55" s="165">
        <f t="shared" si="1"/>
        <v>0</v>
      </c>
      <c r="G55" s="165">
        <f t="shared" si="2"/>
        <v>0</v>
      </c>
      <c r="H55" s="165">
        <v>0.87190500000000004</v>
      </c>
      <c r="I55" s="165">
        <v>3.5351975000000002</v>
      </c>
      <c r="J55" s="165">
        <v>-2.6632925000000003</v>
      </c>
      <c r="K55" s="165">
        <v>-2.6632925000000003</v>
      </c>
      <c r="M55" s="16"/>
      <c r="N55" s="143">
        <v>0</v>
      </c>
      <c r="O55" s="143">
        <v>0</v>
      </c>
      <c r="P55" s="143">
        <v>0</v>
      </c>
      <c r="Q55" s="143">
        <v>0</v>
      </c>
      <c r="R55" s="143">
        <v>0</v>
      </c>
      <c r="S55" s="143">
        <v>0</v>
      </c>
      <c r="T55" s="143">
        <v>0</v>
      </c>
      <c r="U55" s="143">
        <v>0</v>
      </c>
      <c r="V55" s="143">
        <v>0</v>
      </c>
      <c r="W55" s="143">
        <v>0</v>
      </c>
      <c r="X55" s="143">
        <v>0</v>
      </c>
      <c r="Y55" s="143">
        <v>0</v>
      </c>
      <c r="Z55" s="179">
        <f t="shared" si="3"/>
        <v>0</v>
      </c>
      <c r="AA55" s="202">
        <f t="shared" si="4"/>
        <v>0</v>
      </c>
      <c r="AC55" s="179">
        <f t="shared" si="5"/>
        <v>-2.6632925000000003</v>
      </c>
      <c r="AD55" s="179">
        <f t="shared" si="6"/>
        <v>0</v>
      </c>
    </row>
    <row r="56" spans="1:30" customFormat="1" ht="15">
      <c r="A56" s="164" t="s">
        <v>670</v>
      </c>
      <c r="B56" s="165">
        <v>12.07108</v>
      </c>
      <c r="C56" s="165">
        <v>0</v>
      </c>
      <c r="D56" s="165">
        <v>-12.07108</v>
      </c>
      <c r="E56" s="165">
        <f t="shared" si="0"/>
        <v>1.0125</v>
      </c>
      <c r="F56" s="165">
        <f t="shared" si="1"/>
        <v>0</v>
      </c>
      <c r="G56" s="165">
        <f t="shared" si="2"/>
        <v>-1.0125</v>
      </c>
      <c r="H56" s="165">
        <v>9.905499999999999E-2</v>
      </c>
      <c r="I56" s="165">
        <v>0.2820375</v>
      </c>
      <c r="J56" s="165">
        <v>-0.18298249999999999</v>
      </c>
      <c r="K56" s="165">
        <v>-13.266562500000001</v>
      </c>
      <c r="M56" s="16"/>
      <c r="N56" s="143">
        <v>0.25825000000000004</v>
      </c>
      <c r="O56" s="143">
        <v>0</v>
      </c>
      <c r="P56" s="143">
        <v>-0.25825000000000004</v>
      </c>
      <c r="Q56" s="143">
        <v>0</v>
      </c>
      <c r="R56" s="143">
        <v>0</v>
      </c>
      <c r="S56" s="143">
        <v>0</v>
      </c>
      <c r="T56" s="143">
        <v>0</v>
      </c>
      <c r="U56" s="143">
        <v>0</v>
      </c>
      <c r="V56" s="143">
        <v>0</v>
      </c>
      <c r="W56" s="143">
        <v>0.75424999999999998</v>
      </c>
      <c r="X56" s="143">
        <v>0</v>
      </c>
      <c r="Y56" s="143">
        <v>-0.75424999999999998</v>
      </c>
      <c r="Z56" s="179">
        <f t="shared" si="3"/>
        <v>-1.0125</v>
      </c>
      <c r="AA56" s="202">
        <f t="shared" si="4"/>
        <v>0</v>
      </c>
      <c r="AC56" s="179">
        <f t="shared" si="5"/>
        <v>-13.266562499999999</v>
      </c>
      <c r="AD56" s="179">
        <f t="shared" si="6"/>
        <v>0</v>
      </c>
    </row>
    <row r="57" spans="1:30" customFormat="1" ht="15">
      <c r="A57" s="164" t="s">
        <v>559</v>
      </c>
      <c r="B57" s="165">
        <v>7.4734550000000013</v>
      </c>
      <c r="C57" s="165">
        <v>0</v>
      </c>
      <c r="D57" s="165">
        <v>-7.4734550000000013</v>
      </c>
      <c r="E57" s="165">
        <f t="shared" si="0"/>
        <v>10.808400000000002</v>
      </c>
      <c r="F57" s="165">
        <f t="shared" si="1"/>
        <v>3.687E-2</v>
      </c>
      <c r="G57" s="165">
        <f t="shared" si="2"/>
        <v>-10.771530000000002</v>
      </c>
      <c r="H57" s="165">
        <v>0.48518500000000009</v>
      </c>
      <c r="I57" s="165">
        <v>0.48227249999999994</v>
      </c>
      <c r="J57" s="165">
        <v>2.9125000000001511E-3</v>
      </c>
      <c r="K57" s="165">
        <v>-18.242072500000003</v>
      </c>
      <c r="M57" s="16"/>
      <c r="N57" s="143">
        <v>7.7965750000000016</v>
      </c>
      <c r="O57" s="143">
        <v>0</v>
      </c>
      <c r="P57" s="143">
        <v>-7.7965750000000016</v>
      </c>
      <c r="Q57" s="143">
        <v>0</v>
      </c>
      <c r="R57" s="143">
        <v>0</v>
      </c>
      <c r="S57" s="143">
        <v>0</v>
      </c>
      <c r="T57" s="143">
        <v>0</v>
      </c>
      <c r="U57" s="143">
        <v>0</v>
      </c>
      <c r="V57" s="143">
        <v>0</v>
      </c>
      <c r="W57" s="143">
        <v>3.011825</v>
      </c>
      <c r="X57" s="143">
        <v>3.687E-2</v>
      </c>
      <c r="Y57" s="143">
        <v>-2.974955</v>
      </c>
      <c r="Z57" s="179">
        <f t="shared" si="3"/>
        <v>-10.771530000000002</v>
      </c>
      <c r="AA57" s="202">
        <f t="shared" si="4"/>
        <v>0</v>
      </c>
      <c r="AC57" s="179">
        <f t="shared" si="5"/>
        <v>-18.242072500000003</v>
      </c>
      <c r="AD57" s="179">
        <f t="shared" si="6"/>
        <v>0</v>
      </c>
    </row>
    <row r="58" spans="1:30" customFormat="1" ht="15">
      <c r="A58" s="164" t="s">
        <v>583</v>
      </c>
      <c r="B58" s="165">
        <v>0</v>
      </c>
      <c r="C58" s="165">
        <v>0</v>
      </c>
      <c r="D58" s="165">
        <v>0</v>
      </c>
      <c r="E58" s="165">
        <f t="shared" si="0"/>
        <v>0</v>
      </c>
      <c r="F58" s="165">
        <f t="shared" si="1"/>
        <v>0</v>
      </c>
      <c r="G58" s="165">
        <f t="shared" si="2"/>
        <v>0</v>
      </c>
      <c r="H58" s="165">
        <v>0.78070499999999998</v>
      </c>
      <c r="I58" s="165">
        <v>0.66116999999999992</v>
      </c>
      <c r="J58" s="165">
        <v>0.11953500000000006</v>
      </c>
      <c r="K58" s="165">
        <v>0.11953500000000006</v>
      </c>
      <c r="M58" s="16"/>
      <c r="N58" s="143">
        <v>0</v>
      </c>
      <c r="O58" s="143">
        <v>0</v>
      </c>
      <c r="P58" s="143">
        <v>0</v>
      </c>
      <c r="Q58" s="143">
        <v>0</v>
      </c>
      <c r="R58" s="143">
        <v>0</v>
      </c>
      <c r="S58" s="143">
        <v>0</v>
      </c>
      <c r="T58" s="143">
        <v>0</v>
      </c>
      <c r="U58" s="143">
        <v>0</v>
      </c>
      <c r="V58" s="143">
        <v>0</v>
      </c>
      <c r="W58" s="143">
        <v>0</v>
      </c>
      <c r="X58" s="143">
        <v>0</v>
      </c>
      <c r="Y58" s="143">
        <v>0</v>
      </c>
      <c r="Z58" s="179">
        <f t="shared" si="3"/>
        <v>0</v>
      </c>
      <c r="AA58" s="202">
        <f t="shared" si="4"/>
        <v>0</v>
      </c>
      <c r="AC58" s="179">
        <f t="shared" si="5"/>
        <v>0.11953500000000006</v>
      </c>
      <c r="AD58" s="179">
        <f t="shared" si="6"/>
        <v>0</v>
      </c>
    </row>
    <row r="59" spans="1:30" customFormat="1" ht="15">
      <c r="A59" s="164" t="s">
        <v>579</v>
      </c>
      <c r="B59" s="165">
        <v>0</v>
      </c>
      <c r="C59" s="165">
        <v>0</v>
      </c>
      <c r="D59" s="165">
        <v>0</v>
      </c>
      <c r="E59" s="165">
        <f t="shared" si="0"/>
        <v>0</v>
      </c>
      <c r="F59" s="165">
        <f t="shared" si="1"/>
        <v>0</v>
      </c>
      <c r="G59" s="165">
        <f t="shared" si="2"/>
        <v>0</v>
      </c>
      <c r="H59" s="165">
        <v>3.0056450000000003</v>
      </c>
      <c r="I59" s="165">
        <v>1.8805025</v>
      </c>
      <c r="J59" s="165">
        <v>1.1251425000000004</v>
      </c>
      <c r="K59" s="165">
        <v>1.1251425000000004</v>
      </c>
      <c r="M59" s="16"/>
      <c r="N59" s="143">
        <v>0</v>
      </c>
      <c r="O59" s="143">
        <v>0</v>
      </c>
      <c r="P59" s="143">
        <v>0</v>
      </c>
      <c r="Q59" s="143">
        <v>0</v>
      </c>
      <c r="R59" s="143">
        <v>0</v>
      </c>
      <c r="S59" s="143">
        <v>0</v>
      </c>
      <c r="T59" s="143">
        <v>0</v>
      </c>
      <c r="U59" s="143">
        <v>0</v>
      </c>
      <c r="V59" s="143">
        <v>0</v>
      </c>
      <c r="W59" s="143">
        <v>0</v>
      </c>
      <c r="X59" s="143">
        <v>0</v>
      </c>
      <c r="Y59" s="143">
        <v>0</v>
      </c>
      <c r="Z59" s="179">
        <f t="shared" si="3"/>
        <v>0</v>
      </c>
      <c r="AA59" s="202">
        <f t="shared" si="4"/>
        <v>0</v>
      </c>
      <c r="AC59" s="179">
        <f t="shared" si="5"/>
        <v>1.1251425000000004</v>
      </c>
      <c r="AD59" s="179">
        <f t="shared" si="6"/>
        <v>0</v>
      </c>
    </row>
    <row r="60" spans="1:30" customFormat="1" ht="15">
      <c r="A60" s="164" t="s">
        <v>747</v>
      </c>
      <c r="B60" s="165">
        <v>10.318062499999998</v>
      </c>
      <c r="C60" s="165">
        <v>0</v>
      </c>
      <c r="D60" s="165">
        <v>-10.318062499999998</v>
      </c>
      <c r="E60" s="165">
        <f t="shared" si="0"/>
        <v>1.7329249999999994</v>
      </c>
      <c r="F60" s="165">
        <f t="shared" si="1"/>
        <v>0</v>
      </c>
      <c r="G60" s="165">
        <f t="shared" si="2"/>
        <v>-1.7329249999999994</v>
      </c>
      <c r="H60" s="165">
        <v>2.1754275000000001</v>
      </c>
      <c r="I60" s="165">
        <v>2.8561650000000003</v>
      </c>
      <c r="J60" s="165">
        <v>-0.68073750000000022</v>
      </c>
      <c r="K60" s="165">
        <v>-12.731724999999997</v>
      </c>
      <c r="M60" s="16"/>
      <c r="N60" s="143">
        <v>9.2499999999999999E-2</v>
      </c>
      <c r="O60" s="143">
        <v>0</v>
      </c>
      <c r="P60" s="143">
        <v>-9.2499999999999999E-2</v>
      </c>
      <c r="Q60" s="143">
        <v>1.5727499999999994</v>
      </c>
      <c r="R60" s="143">
        <v>0</v>
      </c>
      <c r="S60" s="143">
        <v>-1.5727499999999994</v>
      </c>
      <c r="T60" s="143">
        <v>0</v>
      </c>
      <c r="U60" s="143">
        <v>0</v>
      </c>
      <c r="V60" s="143">
        <v>0</v>
      </c>
      <c r="W60" s="143">
        <v>6.7674999999999999E-2</v>
      </c>
      <c r="X60" s="143">
        <v>0</v>
      </c>
      <c r="Y60" s="143">
        <v>-6.7674999999999999E-2</v>
      </c>
      <c r="Z60" s="179">
        <f t="shared" si="3"/>
        <v>-1.7329249999999994</v>
      </c>
      <c r="AA60" s="202">
        <f t="shared" si="4"/>
        <v>0</v>
      </c>
      <c r="AC60" s="179">
        <f t="shared" si="5"/>
        <v>-12.731724999999997</v>
      </c>
      <c r="AD60" s="179">
        <f t="shared" si="6"/>
        <v>0</v>
      </c>
    </row>
    <row r="61" spans="1:30" customFormat="1" ht="15">
      <c r="A61" s="164" t="s">
        <v>582</v>
      </c>
      <c r="B61" s="165">
        <v>0</v>
      </c>
      <c r="C61" s="165">
        <v>0</v>
      </c>
      <c r="D61" s="165">
        <v>0</v>
      </c>
      <c r="E61" s="165">
        <f t="shared" si="0"/>
        <v>0</v>
      </c>
      <c r="F61" s="165">
        <f t="shared" si="1"/>
        <v>0</v>
      </c>
      <c r="G61" s="165">
        <f t="shared" si="2"/>
        <v>0</v>
      </c>
      <c r="H61" s="165">
        <v>3.1921575000000009</v>
      </c>
      <c r="I61" s="165">
        <v>3.5222349999999998</v>
      </c>
      <c r="J61" s="165">
        <v>-0.33007749999999891</v>
      </c>
      <c r="K61" s="165">
        <v>-0.33007749999999891</v>
      </c>
      <c r="M61" s="16"/>
      <c r="N61" s="143">
        <v>0</v>
      </c>
      <c r="O61" s="143">
        <v>0</v>
      </c>
      <c r="P61" s="143">
        <v>0</v>
      </c>
      <c r="Q61" s="143">
        <v>0</v>
      </c>
      <c r="R61" s="143">
        <v>0</v>
      </c>
      <c r="S61" s="143">
        <v>0</v>
      </c>
      <c r="T61" s="143">
        <v>0</v>
      </c>
      <c r="U61" s="143">
        <v>0</v>
      </c>
      <c r="V61" s="143">
        <v>0</v>
      </c>
      <c r="W61" s="143">
        <v>0</v>
      </c>
      <c r="X61" s="143">
        <v>0</v>
      </c>
      <c r="Y61" s="143">
        <v>0</v>
      </c>
      <c r="Z61" s="179">
        <f t="shared" si="3"/>
        <v>0</v>
      </c>
      <c r="AA61" s="202">
        <f t="shared" si="4"/>
        <v>0</v>
      </c>
      <c r="AC61" s="179">
        <f t="shared" si="5"/>
        <v>-0.33007749999999891</v>
      </c>
      <c r="AD61" s="179">
        <f t="shared" si="6"/>
        <v>0</v>
      </c>
    </row>
    <row r="62" spans="1:30" customFormat="1" ht="15">
      <c r="A62" s="164" t="s">
        <v>580</v>
      </c>
      <c r="B62" s="165">
        <v>0</v>
      </c>
      <c r="C62" s="165">
        <v>0</v>
      </c>
      <c r="D62" s="165">
        <v>0</v>
      </c>
      <c r="E62" s="165">
        <f t="shared" si="0"/>
        <v>0</v>
      </c>
      <c r="F62" s="165">
        <f t="shared" si="1"/>
        <v>0</v>
      </c>
      <c r="G62" s="165">
        <f t="shared" si="2"/>
        <v>0</v>
      </c>
      <c r="H62" s="165">
        <v>1.72749</v>
      </c>
      <c r="I62" s="165">
        <v>1.2084749999999995</v>
      </c>
      <c r="J62" s="165">
        <v>0.51901500000000045</v>
      </c>
      <c r="K62" s="165">
        <v>0.51901500000000045</v>
      </c>
      <c r="M62" s="16"/>
      <c r="N62" s="143">
        <v>0</v>
      </c>
      <c r="O62" s="143">
        <v>0</v>
      </c>
      <c r="P62" s="143">
        <v>0</v>
      </c>
      <c r="Q62" s="143">
        <v>0</v>
      </c>
      <c r="R62" s="143">
        <v>0</v>
      </c>
      <c r="S62" s="143">
        <v>0</v>
      </c>
      <c r="T62" s="143">
        <v>0</v>
      </c>
      <c r="U62" s="143">
        <v>0</v>
      </c>
      <c r="V62" s="143">
        <v>0</v>
      </c>
      <c r="W62" s="143">
        <v>0</v>
      </c>
      <c r="X62" s="143">
        <v>0</v>
      </c>
      <c r="Y62" s="143">
        <v>0</v>
      </c>
      <c r="Z62" s="179">
        <f t="shared" si="3"/>
        <v>0</v>
      </c>
      <c r="AA62" s="202">
        <f t="shared" si="4"/>
        <v>0</v>
      </c>
      <c r="AC62" s="179">
        <f t="shared" si="5"/>
        <v>0.51901500000000045</v>
      </c>
      <c r="AD62" s="179">
        <f t="shared" si="6"/>
        <v>0</v>
      </c>
    </row>
    <row r="63" spans="1:30" customFormat="1" ht="15">
      <c r="A63" s="164" t="s">
        <v>581</v>
      </c>
      <c r="B63" s="165">
        <v>1.1825000000000001</v>
      </c>
      <c r="C63" s="165">
        <v>0</v>
      </c>
      <c r="D63" s="165">
        <v>-1.1825000000000001</v>
      </c>
      <c r="E63" s="165">
        <f t="shared" si="0"/>
        <v>0</v>
      </c>
      <c r="F63" s="165">
        <f t="shared" si="1"/>
        <v>0</v>
      </c>
      <c r="G63" s="165">
        <f t="shared" si="2"/>
        <v>0</v>
      </c>
      <c r="H63" s="165">
        <v>5.8127275000000012</v>
      </c>
      <c r="I63" s="165">
        <v>1.8428299999999997</v>
      </c>
      <c r="J63" s="165">
        <v>3.9698975000000014</v>
      </c>
      <c r="K63" s="165">
        <v>2.7873975000000013</v>
      </c>
      <c r="M63" s="16"/>
      <c r="N63" s="143">
        <v>0</v>
      </c>
      <c r="O63" s="143">
        <v>0</v>
      </c>
      <c r="P63" s="143">
        <v>0</v>
      </c>
      <c r="Q63" s="143">
        <v>0</v>
      </c>
      <c r="R63" s="143">
        <v>0</v>
      </c>
      <c r="S63" s="143">
        <v>0</v>
      </c>
      <c r="T63" s="143">
        <v>0</v>
      </c>
      <c r="U63" s="143">
        <v>0</v>
      </c>
      <c r="V63" s="143">
        <v>0</v>
      </c>
      <c r="W63" s="143">
        <v>0</v>
      </c>
      <c r="X63" s="143">
        <v>0</v>
      </c>
      <c r="Y63" s="143">
        <v>0</v>
      </c>
      <c r="Z63" s="179">
        <f t="shared" si="3"/>
        <v>0</v>
      </c>
      <c r="AA63" s="202">
        <f t="shared" si="4"/>
        <v>0</v>
      </c>
      <c r="AC63" s="179">
        <f t="shared" si="5"/>
        <v>2.7873975000000013</v>
      </c>
      <c r="AD63" s="179">
        <f t="shared" si="6"/>
        <v>0</v>
      </c>
    </row>
    <row r="64" spans="1:30" customFormat="1" ht="15">
      <c r="A64" s="164" t="s">
        <v>587</v>
      </c>
      <c r="B64" s="165">
        <v>0</v>
      </c>
      <c r="C64" s="165">
        <v>0</v>
      </c>
      <c r="D64" s="165">
        <v>0</v>
      </c>
      <c r="E64" s="165">
        <f t="shared" si="0"/>
        <v>0</v>
      </c>
      <c r="F64" s="165">
        <f t="shared" si="1"/>
        <v>0</v>
      </c>
      <c r="G64" s="165">
        <f t="shared" si="2"/>
        <v>0</v>
      </c>
      <c r="H64" s="165">
        <v>3.0857974999999991</v>
      </c>
      <c r="I64" s="165">
        <v>3.526990000000001</v>
      </c>
      <c r="J64" s="165">
        <v>-0.44119250000000187</v>
      </c>
      <c r="K64" s="165">
        <v>-0.44119250000000187</v>
      </c>
      <c r="M64" s="16"/>
      <c r="N64" s="143">
        <v>0</v>
      </c>
      <c r="O64" s="143">
        <v>0</v>
      </c>
      <c r="P64" s="143">
        <v>0</v>
      </c>
      <c r="Q64" s="143">
        <v>0</v>
      </c>
      <c r="R64" s="143">
        <v>0</v>
      </c>
      <c r="S64" s="143">
        <v>0</v>
      </c>
      <c r="T64" s="143">
        <v>0</v>
      </c>
      <c r="U64" s="143">
        <v>0</v>
      </c>
      <c r="V64" s="143">
        <v>0</v>
      </c>
      <c r="W64" s="143">
        <v>0</v>
      </c>
      <c r="X64" s="143">
        <v>0</v>
      </c>
      <c r="Y64" s="143">
        <v>0</v>
      </c>
      <c r="Z64" s="179">
        <f t="shared" si="3"/>
        <v>0</v>
      </c>
      <c r="AA64" s="202">
        <f t="shared" si="4"/>
        <v>0</v>
      </c>
      <c r="AC64" s="179">
        <f t="shared" si="5"/>
        <v>-0.44119250000000187</v>
      </c>
      <c r="AD64" s="179">
        <f t="shared" si="6"/>
        <v>0</v>
      </c>
    </row>
    <row r="65" spans="1:30" customFormat="1" ht="15">
      <c r="A65" s="164" t="s">
        <v>588</v>
      </c>
      <c r="B65" s="165">
        <v>0</v>
      </c>
      <c r="C65" s="165">
        <v>0</v>
      </c>
      <c r="D65" s="165">
        <v>0</v>
      </c>
      <c r="E65" s="165">
        <f t="shared" si="0"/>
        <v>0</v>
      </c>
      <c r="F65" s="165">
        <f t="shared" si="1"/>
        <v>0</v>
      </c>
      <c r="G65" s="165">
        <f t="shared" si="2"/>
        <v>0</v>
      </c>
      <c r="H65" s="165">
        <v>6.1920525</v>
      </c>
      <c r="I65" s="165">
        <v>4.0616174999999997</v>
      </c>
      <c r="J65" s="165">
        <v>2.1304350000000003</v>
      </c>
      <c r="K65" s="165">
        <v>2.1304350000000003</v>
      </c>
      <c r="M65" s="16"/>
      <c r="N65" s="143">
        <v>0</v>
      </c>
      <c r="O65" s="143">
        <v>0</v>
      </c>
      <c r="P65" s="143">
        <v>0</v>
      </c>
      <c r="Q65" s="143">
        <v>0</v>
      </c>
      <c r="R65" s="143">
        <v>0</v>
      </c>
      <c r="S65" s="143">
        <v>0</v>
      </c>
      <c r="T65" s="143">
        <v>0</v>
      </c>
      <c r="U65" s="143">
        <v>0</v>
      </c>
      <c r="V65" s="143">
        <v>0</v>
      </c>
      <c r="W65" s="143">
        <v>0</v>
      </c>
      <c r="X65" s="143">
        <v>0</v>
      </c>
      <c r="Y65" s="143">
        <v>0</v>
      </c>
      <c r="Z65" s="179">
        <f t="shared" si="3"/>
        <v>0</v>
      </c>
      <c r="AA65" s="202">
        <f t="shared" si="4"/>
        <v>0</v>
      </c>
      <c r="AC65" s="179">
        <f t="shared" si="5"/>
        <v>2.1304350000000003</v>
      </c>
      <c r="AD65" s="179">
        <f t="shared" si="6"/>
        <v>0</v>
      </c>
    </row>
    <row r="66" spans="1:30" customFormat="1" ht="15">
      <c r="A66" s="164" t="s">
        <v>613</v>
      </c>
      <c r="B66" s="165">
        <v>0</v>
      </c>
      <c r="C66" s="165">
        <v>0</v>
      </c>
      <c r="D66" s="165">
        <v>0</v>
      </c>
      <c r="E66" s="165">
        <f t="shared" si="0"/>
        <v>0</v>
      </c>
      <c r="F66" s="165">
        <f t="shared" si="1"/>
        <v>0</v>
      </c>
      <c r="G66" s="165">
        <f t="shared" si="2"/>
        <v>0</v>
      </c>
      <c r="H66" s="165">
        <v>4.4418199999999999</v>
      </c>
      <c r="I66" s="165">
        <v>0.94269000000000036</v>
      </c>
      <c r="J66" s="165">
        <v>3.4991299999999996</v>
      </c>
      <c r="K66" s="165">
        <v>3.4991299999999996</v>
      </c>
      <c r="M66" s="16"/>
      <c r="N66" s="143">
        <v>0</v>
      </c>
      <c r="O66" s="143">
        <v>0</v>
      </c>
      <c r="P66" s="143">
        <v>0</v>
      </c>
      <c r="Q66" s="143">
        <v>0</v>
      </c>
      <c r="R66" s="143">
        <v>0</v>
      </c>
      <c r="S66" s="143">
        <v>0</v>
      </c>
      <c r="T66" s="143">
        <v>0</v>
      </c>
      <c r="U66" s="143">
        <v>0</v>
      </c>
      <c r="V66" s="143">
        <v>0</v>
      </c>
      <c r="W66" s="143">
        <v>0</v>
      </c>
      <c r="X66" s="143">
        <v>0</v>
      </c>
      <c r="Y66" s="143">
        <v>0</v>
      </c>
      <c r="Z66" s="179">
        <f t="shared" si="3"/>
        <v>0</v>
      </c>
      <c r="AA66" s="202">
        <f t="shared" si="4"/>
        <v>0</v>
      </c>
      <c r="AC66" s="179">
        <f t="shared" si="5"/>
        <v>3.4991299999999996</v>
      </c>
      <c r="AD66" s="179">
        <f t="shared" si="6"/>
        <v>0</v>
      </c>
    </row>
    <row r="67" spans="1:30" customFormat="1" ht="15">
      <c r="A67" s="164" t="s">
        <v>749</v>
      </c>
      <c r="B67" s="165">
        <v>0</v>
      </c>
      <c r="C67" s="165">
        <v>0</v>
      </c>
      <c r="D67" s="165">
        <v>0</v>
      </c>
      <c r="E67" s="165">
        <f t="shared" si="0"/>
        <v>0</v>
      </c>
      <c r="F67" s="165">
        <f t="shared" si="1"/>
        <v>0</v>
      </c>
      <c r="G67" s="165">
        <f t="shared" si="2"/>
        <v>0</v>
      </c>
      <c r="H67" s="165">
        <v>1.1126374999999999</v>
      </c>
      <c r="I67" s="165">
        <v>0.52224000000000004</v>
      </c>
      <c r="J67" s="165">
        <v>0.59039749999999991</v>
      </c>
      <c r="K67" s="165">
        <v>0.59039749999999991</v>
      </c>
      <c r="M67" s="16"/>
      <c r="N67" s="143">
        <v>0</v>
      </c>
      <c r="O67" s="143">
        <v>0</v>
      </c>
      <c r="P67" s="143">
        <v>0</v>
      </c>
      <c r="Q67" s="143">
        <v>0</v>
      </c>
      <c r="R67" s="143">
        <v>0</v>
      </c>
      <c r="S67" s="143">
        <v>0</v>
      </c>
      <c r="T67" s="143">
        <v>0</v>
      </c>
      <c r="U67" s="143">
        <v>0</v>
      </c>
      <c r="V67" s="143">
        <v>0</v>
      </c>
      <c r="W67" s="143">
        <v>0</v>
      </c>
      <c r="X67" s="143">
        <v>0</v>
      </c>
      <c r="Y67" s="143">
        <v>0</v>
      </c>
      <c r="Z67" s="179">
        <f t="shared" si="3"/>
        <v>0</v>
      </c>
      <c r="AA67" s="202">
        <f t="shared" si="4"/>
        <v>0</v>
      </c>
      <c r="AC67" s="179">
        <f t="shared" si="5"/>
        <v>0.59039749999999991</v>
      </c>
      <c r="AD67" s="179">
        <f t="shared" si="6"/>
        <v>0</v>
      </c>
    </row>
    <row r="68" spans="1:30" customFormat="1" ht="15">
      <c r="A68" s="164" t="s">
        <v>690</v>
      </c>
      <c r="B68" s="165">
        <v>0</v>
      </c>
      <c r="C68" s="165">
        <v>0</v>
      </c>
      <c r="D68" s="165">
        <v>0</v>
      </c>
      <c r="E68" s="165">
        <f t="shared" si="0"/>
        <v>0</v>
      </c>
      <c r="F68" s="165">
        <f t="shared" si="1"/>
        <v>0</v>
      </c>
      <c r="G68" s="165">
        <f t="shared" si="2"/>
        <v>0</v>
      </c>
      <c r="H68" s="165">
        <v>0.70255999999999996</v>
      </c>
      <c r="I68" s="165">
        <v>0.91583500000000007</v>
      </c>
      <c r="J68" s="165">
        <v>-0.2132750000000001</v>
      </c>
      <c r="K68" s="165">
        <v>-0.2132750000000001</v>
      </c>
      <c r="M68" s="16"/>
      <c r="N68" s="143">
        <v>0</v>
      </c>
      <c r="O68" s="143">
        <v>0</v>
      </c>
      <c r="P68" s="143">
        <v>0</v>
      </c>
      <c r="Q68" s="143">
        <v>0</v>
      </c>
      <c r="R68" s="143">
        <v>0</v>
      </c>
      <c r="S68" s="143">
        <v>0</v>
      </c>
      <c r="T68" s="143">
        <v>0</v>
      </c>
      <c r="U68" s="143">
        <v>0</v>
      </c>
      <c r="V68" s="143">
        <v>0</v>
      </c>
      <c r="W68" s="143">
        <v>0</v>
      </c>
      <c r="X68" s="143">
        <v>0</v>
      </c>
      <c r="Y68" s="143">
        <v>0</v>
      </c>
      <c r="Z68" s="179">
        <f t="shared" si="3"/>
        <v>0</v>
      </c>
      <c r="AA68" s="202">
        <f t="shared" si="4"/>
        <v>0</v>
      </c>
      <c r="AC68" s="179">
        <f t="shared" si="5"/>
        <v>-0.2132750000000001</v>
      </c>
      <c r="AD68" s="179">
        <f t="shared" si="6"/>
        <v>0</v>
      </c>
    </row>
    <row r="69" spans="1:30" customFormat="1" ht="15">
      <c r="A69" s="164" t="s">
        <v>652</v>
      </c>
      <c r="B69" s="165">
        <v>0</v>
      </c>
      <c r="C69" s="165">
        <v>0</v>
      </c>
      <c r="D69" s="165">
        <v>0</v>
      </c>
      <c r="E69" s="165">
        <f t="shared" ref="E69:E132" si="7">N69+Q69+W69+T69</f>
        <v>11.447500000000002</v>
      </c>
      <c r="F69" s="165">
        <f t="shared" ref="F69:F132" si="8">O69+R69+X69+U69</f>
        <v>0</v>
      </c>
      <c r="G69" s="165">
        <f t="shared" ref="G69:G132" si="9">F69-E69</f>
        <v>-11.447500000000002</v>
      </c>
      <c r="H69" s="165">
        <v>5.2023150000000005</v>
      </c>
      <c r="I69" s="165">
        <v>9.2506599999999999</v>
      </c>
      <c r="J69" s="165">
        <v>-4.0483449999999994</v>
      </c>
      <c r="K69" s="165">
        <v>-15.495845000000001</v>
      </c>
      <c r="M69" s="16"/>
      <c r="N69" s="143">
        <v>11.447500000000002</v>
      </c>
      <c r="O69" s="143">
        <v>0</v>
      </c>
      <c r="P69" s="143">
        <v>-11.447500000000002</v>
      </c>
      <c r="Q69" s="143">
        <v>0</v>
      </c>
      <c r="R69" s="143">
        <v>0</v>
      </c>
      <c r="S69" s="143">
        <v>0</v>
      </c>
      <c r="T69" s="143">
        <v>0</v>
      </c>
      <c r="U69" s="143">
        <v>0</v>
      </c>
      <c r="V69" s="143">
        <v>0</v>
      </c>
      <c r="W69" s="143">
        <v>0</v>
      </c>
      <c r="X69" s="143">
        <v>0</v>
      </c>
      <c r="Y69" s="143">
        <v>0</v>
      </c>
      <c r="Z69" s="179">
        <f t="shared" ref="Z69:Z132" si="10">P69+S69+Y69+V69</f>
        <v>-11.447500000000002</v>
      </c>
      <c r="AA69" s="202">
        <f t="shared" ref="AA69:AA132" si="11">Z69-G69</f>
        <v>0</v>
      </c>
      <c r="AC69" s="179">
        <f t="shared" ref="AC69:AC132" si="12">D69+G69+J69</f>
        <v>-15.495845000000001</v>
      </c>
      <c r="AD69" s="179">
        <f t="shared" ref="AD69:AD132" si="13">K69-AC69</f>
        <v>0</v>
      </c>
    </row>
    <row r="70" spans="1:30" customFormat="1" ht="15">
      <c r="A70" s="164" t="s">
        <v>653</v>
      </c>
      <c r="B70" s="165">
        <v>9.8538075000000003</v>
      </c>
      <c r="C70" s="165">
        <v>0</v>
      </c>
      <c r="D70" s="165">
        <v>-9.8538075000000003</v>
      </c>
      <c r="E70" s="165">
        <f t="shared" si="7"/>
        <v>8.6199549999999991</v>
      </c>
      <c r="F70" s="165">
        <f t="shared" si="8"/>
        <v>0</v>
      </c>
      <c r="G70" s="165">
        <f t="shared" si="9"/>
        <v>-8.6199549999999991</v>
      </c>
      <c r="H70" s="165">
        <v>9.3947500000000017E-2</v>
      </c>
      <c r="I70" s="165">
        <v>0.26466249999999997</v>
      </c>
      <c r="J70" s="165">
        <v>-0.17071499999999995</v>
      </c>
      <c r="K70" s="165">
        <v>-18.644477500000001</v>
      </c>
      <c r="M70" s="16"/>
      <c r="N70" s="143">
        <v>2.4683250000000001</v>
      </c>
      <c r="O70" s="143">
        <v>0</v>
      </c>
      <c r="P70" s="143">
        <v>-2.4683250000000001</v>
      </c>
      <c r="Q70" s="143">
        <v>3.6726299999999998</v>
      </c>
      <c r="R70" s="143">
        <v>0</v>
      </c>
      <c r="S70" s="143">
        <v>-3.6726299999999998</v>
      </c>
      <c r="T70" s="143">
        <v>0</v>
      </c>
      <c r="U70" s="143">
        <v>0</v>
      </c>
      <c r="V70" s="143">
        <v>0</v>
      </c>
      <c r="W70" s="143">
        <v>2.4789999999999992</v>
      </c>
      <c r="X70" s="143">
        <v>0</v>
      </c>
      <c r="Y70" s="143">
        <v>-2.4789999999999992</v>
      </c>
      <c r="Z70" s="179">
        <f t="shared" si="10"/>
        <v>-8.6199549999999991</v>
      </c>
      <c r="AA70" s="202">
        <f t="shared" si="11"/>
        <v>0</v>
      </c>
      <c r="AC70" s="179">
        <f t="shared" si="12"/>
        <v>-18.644477500000001</v>
      </c>
      <c r="AD70" s="179">
        <f t="shared" si="13"/>
        <v>0</v>
      </c>
    </row>
    <row r="71" spans="1:30" customFormat="1" ht="15">
      <c r="A71" s="164" t="s">
        <v>656</v>
      </c>
      <c r="B71" s="165">
        <v>0</v>
      </c>
      <c r="C71" s="165">
        <v>0</v>
      </c>
      <c r="D71" s="165">
        <v>0</v>
      </c>
      <c r="E71" s="165">
        <f t="shared" si="7"/>
        <v>0</v>
      </c>
      <c r="F71" s="165">
        <f t="shared" si="8"/>
        <v>0</v>
      </c>
      <c r="G71" s="165">
        <f t="shared" si="9"/>
        <v>0</v>
      </c>
      <c r="H71" s="165">
        <v>6.0052675000000004</v>
      </c>
      <c r="I71" s="165">
        <v>8.8018400000000021</v>
      </c>
      <c r="J71" s="165">
        <v>-2.7965725000000017</v>
      </c>
      <c r="K71" s="165">
        <v>-2.7965725000000017</v>
      </c>
      <c r="M71" s="16"/>
      <c r="N71" s="143">
        <v>0</v>
      </c>
      <c r="O71" s="143">
        <v>0</v>
      </c>
      <c r="P71" s="143">
        <v>0</v>
      </c>
      <c r="Q71" s="143">
        <v>0</v>
      </c>
      <c r="R71" s="143">
        <v>0</v>
      </c>
      <c r="S71" s="143">
        <v>0</v>
      </c>
      <c r="T71" s="143">
        <v>0</v>
      </c>
      <c r="U71" s="143">
        <v>0</v>
      </c>
      <c r="V71" s="143">
        <v>0</v>
      </c>
      <c r="W71" s="143">
        <v>0</v>
      </c>
      <c r="X71" s="143">
        <v>0</v>
      </c>
      <c r="Y71" s="143">
        <v>0</v>
      </c>
      <c r="Z71" s="179">
        <f t="shared" si="10"/>
        <v>0</v>
      </c>
      <c r="AA71" s="202">
        <f t="shared" si="11"/>
        <v>0</v>
      </c>
      <c r="AC71" s="179">
        <f t="shared" si="12"/>
        <v>-2.7965725000000017</v>
      </c>
      <c r="AD71" s="179">
        <f t="shared" si="13"/>
        <v>0</v>
      </c>
    </row>
    <row r="72" spans="1:30" customFormat="1" ht="15">
      <c r="A72" s="164" t="s">
        <v>659</v>
      </c>
      <c r="B72" s="165">
        <v>0</v>
      </c>
      <c r="C72" s="165">
        <v>0</v>
      </c>
      <c r="D72" s="165">
        <v>0</v>
      </c>
      <c r="E72" s="165">
        <f t="shared" si="7"/>
        <v>0</v>
      </c>
      <c r="F72" s="165">
        <f t="shared" si="8"/>
        <v>0</v>
      </c>
      <c r="G72" s="165">
        <f t="shared" si="9"/>
        <v>0</v>
      </c>
      <c r="H72" s="165">
        <v>3.3890924999999998</v>
      </c>
      <c r="I72" s="165">
        <v>2.2189224999999997</v>
      </c>
      <c r="J72" s="165">
        <v>1.1701700000000002</v>
      </c>
      <c r="K72" s="165">
        <v>1.1701700000000002</v>
      </c>
      <c r="M72" s="16"/>
      <c r="N72" s="143">
        <v>0</v>
      </c>
      <c r="O72" s="143">
        <v>0</v>
      </c>
      <c r="P72" s="143">
        <v>0</v>
      </c>
      <c r="Q72" s="143">
        <v>0</v>
      </c>
      <c r="R72" s="143">
        <v>0</v>
      </c>
      <c r="S72" s="143">
        <v>0</v>
      </c>
      <c r="T72" s="143">
        <v>0</v>
      </c>
      <c r="U72" s="143">
        <v>0</v>
      </c>
      <c r="V72" s="143">
        <v>0</v>
      </c>
      <c r="W72" s="143">
        <v>0</v>
      </c>
      <c r="X72" s="143">
        <v>0</v>
      </c>
      <c r="Y72" s="143">
        <v>0</v>
      </c>
      <c r="Z72" s="179">
        <f t="shared" si="10"/>
        <v>0</v>
      </c>
      <c r="AA72" s="202">
        <f t="shared" si="11"/>
        <v>0</v>
      </c>
      <c r="AC72" s="179">
        <f t="shared" si="12"/>
        <v>1.1701700000000002</v>
      </c>
      <c r="AD72" s="179">
        <f t="shared" si="13"/>
        <v>0</v>
      </c>
    </row>
    <row r="73" spans="1:30" customFormat="1" ht="15">
      <c r="A73" s="164" t="s">
        <v>748</v>
      </c>
      <c r="B73" s="165">
        <v>0</v>
      </c>
      <c r="C73" s="165">
        <v>0</v>
      </c>
      <c r="D73" s="165">
        <v>0</v>
      </c>
      <c r="E73" s="165">
        <f t="shared" si="7"/>
        <v>0</v>
      </c>
      <c r="F73" s="165">
        <f t="shared" si="8"/>
        <v>0</v>
      </c>
      <c r="G73" s="165">
        <f t="shared" si="9"/>
        <v>0</v>
      </c>
      <c r="H73" s="165">
        <v>4.8057600000000003</v>
      </c>
      <c r="I73" s="165">
        <v>3.1658850000000007</v>
      </c>
      <c r="J73" s="165">
        <v>1.6398749999999995</v>
      </c>
      <c r="K73" s="165">
        <v>1.6398749999999995</v>
      </c>
      <c r="M73" s="16"/>
      <c r="N73" s="143">
        <v>0</v>
      </c>
      <c r="O73" s="143">
        <v>0</v>
      </c>
      <c r="P73" s="143">
        <v>0</v>
      </c>
      <c r="Q73" s="143">
        <v>0</v>
      </c>
      <c r="R73" s="143">
        <v>0</v>
      </c>
      <c r="S73" s="143">
        <v>0</v>
      </c>
      <c r="T73" s="143">
        <v>0</v>
      </c>
      <c r="U73" s="143">
        <v>0</v>
      </c>
      <c r="V73" s="143">
        <v>0</v>
      </c>
      <c r="W73" s="143">
        <v>0</v>
      </c>
      <c r="X73" s="143">
        <v>0</v>
      </c>
      <c r="Y73" s="143">
        <v>0</v>
      </c>
      <c r="Z73" s="179">
        <f t="shared" si="10"/>
        <v>0</v>
      </c>
      <c r="AA73" s="202">
        <f t="shared" si="11"/>
        <v>0</v>
      </c>
      <c r="AC73" s="179">
        <f t="shared" si="12"/>
        <v>1.6398749999999995</v>
      </c>
      <c r="AD73" s="179">
        <f t="shared" si="13"/>
        <v>0</v>
      </c>
    </row>
    <row r="74" spans="1:30" customFormat="1" ht="15">
      <c r="A74" s="164" t="s">
        <v>661</v>
      </c>
      <c r="B74" s="165">
        <v>0</v>
      </c>
      <c r="C74" s="165">
        <v>0</v>
      </c>
      <c r="D74" s="165">
        <v>0</v>
      </c>
      <c r="E74" s="165">
        <f t="shared" si="7"/>
        <v>0</v>
      </c>
      <c r="F74" s="165">
        <f t="shared" si="8"/>
        <v>0</v>
      </c>
      <c r="G74" s="165">
        <f t="shared" si="9"/>
        <v>0</v>
      </c>
      <c r="H74" s="165">
        <v>4.3517599999999996</v>
      </c>
      <c r="I74" s="165">
        <v>3.5197499999999997</v>
      </c>
      <c r="J74" s="165">
        <v>0.83200999999999992</v>
      </c>
      <c r="K74" s="165">
        <v>0.83200999999999992</v>
      </c>
      <c r="M74" s="16"/>
      <c r="N74" s="143">
        <v>0</v>
      </c>
      <c r="O74" s="143">
        <v>0</v>
      </c>
      <c r="P74" s="143">
        <v>0</v>
      </c>
      <c r="Q74" s="143">
        <v>0</v>
      </c>
      <c r="R74" s="143">
        <v>0</v>
      </c>
      <c r="S74" s="143">
        <v>0</v>
      </c>
      <c r="T74" s="143">
        <v>0</v>
      </c>
      <c r="U74" s="143">
        <v>0</v>
      </c>
      <c r="V74" s="143">
        <v>0</v>
      </c>
      <c r="W74" s="143">
        <v>0</v>
      </c>
      <c r="X74" s="143">
        <v>0</v>
      </c>
      <c r="Y74" s="143">
        <v>0</v>
      </c>
      <c r="Z74" s="179">
        <f t="shared" si="10"/>
        <v>0</v>
      </c>
      <c r="AA74" s="202">
        <f t="shared" si="11"/>
        <v>0</v>
      </c>
      <c r="AC74" s="179">
        <f t="shared" si="12"/>
        <v>0.83200999999999992</v>
      </c>
      <c r="AD74" s="179">
        <f t="shared" si="13"/>
        <v>0</v>
      </c>
    </row>
    <row r="75" spans="1:30" customFormat="1" ht="15">
      <c r="A75" s="164" t="s">
        <v>662</v>
      </c>
      <c r="B75" s="165">
        <v>0</v>
      </c>
      <c r="C75" s="165">
        <v>0</v>
      </c>
      <c r="D75" s="165">
        <v>0</v>
      </c>
      <c r="E75" s="165">
        <f t="shared" si="7"/>
        <v>0</v>
      </c>
      <c r="F75" s="165">
        <f t="shared" si="8"/>
        <v>0</v>
      </c>
      <c r="G75" s="165">
        <f t="shared" si="9"/>
        <v>0</v>
      </c>
      <c r="H75" s="165">
        <v>1.8891875000000002</v>
      </c>
      <c r="I75" s="165">
        <v>4.3204700000000003</v>
      </c>
      <c r="J75" s="165">
        <v>-2.4312825</v>
      </c>
      <c r="K75" s="165">
        <v>-2.4312825</v>
      </c>
      <c r="M75" s="16"/>
      <c r="N75" s="143">
        <v>0</v>
      </c>
      <c r="O75" s="143">
        <v>0</v>
      </c>
      <c r="P75" s="143">
        <v>0</v>
      </c>
      <c r="Q75" s="143">
        <v>0</v>
      </c>
      <c r="R75" s="143">
        <v>0</v>
      </c>
      <c r="S75" s="143">
        <v>0</v>
      </c>
      <c r="T75" s="143">
        <v>0</v>
      </c>
      <c r="U75" s="143">
        <v>0</v>
      </c>
      <c r="V75" s="143">
        <v>0</v>
      </c>
      <c r="W75" s="143">
        <v>0</v>
      </c>
      <c r="X75" s="143">
        <v>0</v>
      </c>
      <c r="Y75" s="143">
        <v>0</v>
      </c>
      <c r="Z75" s="179">
        <f t="shared" si="10"/>
        <v>0</v>
      </c>
      <c r="AA75" s="202">
        <f t="shared" si="11"/>
        <v>0</v>
      </c>
      <c r="AC75" s="179">
        <f t="shared" si="12"/>
        <v>-2.4312825</v>
      </c>
      <c r="AD75" s="179">
        <f t="shared" si="13"/>
        <v>0</v>
      </c>
    </row>
    <row r="76" spans="1:30" customFormat="1" ht="15">
      <c r="A76" s="164" t="s">
        <v>663</v>
      </c>
      <c r="B76" s="165">
        <v>0</v>
      </c>
      <c r="C76" s="165">
        <v>0</v>
      </c>
      <c r="D76" s="165">
        <v>0</v>
      </c>
      <c r="E76" s="165">
        <f t="shared" si="7"/>
        <v>0</v>
      </c>
      <c r="F76" s="165">
        <f t="shared" si="8"/>
        <v>0</v>
      </c>
      <c r="G76" s="165">
        <f t="shared" si="9"/>
        <v>0</v>
      </c>
      <c r="H76" s="165">
        <v>4.2735800000000008</v>
      </c>
      <c r="I76" s="165">
        <v>3.1680374999999992</v>
      </c>
      <c r="J76" s="165">
        <v>1.1055425000000016</v>
      </c>
      <c r="K76" s="165">
        <v>1.1055425000000016</v>
      </c>
      <c r="M76" s="16"/>
      <c r="N76" s="143">
        <v>0</v>
      </c>
      <c r="O76" s="143">
        <v>0</v>
      </c>
      <c r="P76" s="143">
        <v>0</v>
      </c>
      <c r="Q76" s="143">
        <v>0</v>
      </c>
      <c r="R76" s="143">
        <v>0</v>
      </c>
      <c r="S76" s="143">
        <v>0</v>
      </c>
      <c r="T76" s="143">
        <v>0</v>
      </c>
      <c r="U76" s="143">
        <v>0</v>
      </c>
      <c r="V76" s="143">
        <v>0</v>
      </c>
      <c r="W76" s="143">
        <v>0</v>
      </c>
      <c r="X76" s="143">
        <v>0</v>
      </c>
      <c r="Y76" s="143">
        <v>0</v>
      </c>
      <c r="Z76" s="179">
        <f t="shared" si="10"/>
        <v>0</v>
      </c>
      <c r="AA76" s="202">
        <f t="shared" si="11"/>
        <v>0</v>
      </c>
      <c r="AC76" s="179">
        <f t="shared" si="12"/>
        <v>1.1055425000000016</v>
      </c>
      <c r="AD76" s="179">
        <f t="shared" si="13"/>
        <v>0</v>
      </c>
    </row>
    <row r="77" spans="1:30" customFormat="1" ht="15">
      <c r="A77" s="164" t="s">
        <v>668</v>
      </c>
      <c r="B77" s="165">
        <v>0</v>
      </c>
      <c r="C77" s="165">
        <v>0</v>
      </c>
      <c r="D77" s="165">
        <v>0</v>
      </c>
      <c r="E77" s="165">
        <f t="shared" si="7"/>
        <v>0</v>
      </c>
      <c r="F77" s="165">
        <f t="shared" si="8"/>
        <v>0</v>
      </c>
      <c r="G77" s="165">
        <f t="shared" si="9"/>
        <v>0</v>
      </c>
      <c r="H77" s="165">
        <v>4.3375974999999993</v>
      </c>
      <c r="I77" s="165">
        <v>3.4619775000000002</v>
      </c>
      <c r="J77" s="165">
        <v>0.87561999999999918</v>
      </c>
      <c r="K77" s="165">
        <v>0.87561999999999918</v>
      </c>
      <c r="M77" s="16"/>
      <c r="N77" s="143">
        <v>0</v>
      </c>
      <c r="O77" s="143">
        <v>0</v>
      </c>
      <c r="P77" s="143">
        <v>0</v>
      </c>
      <c r="Q77" s="143">
        <v>0</v>
      </c>
      <c r="R77" s="143">
        <v>0</v>
      </c>
      <c r="S77" s="143">
        <v>0</v>
      </c>
      <c r="T77" s="143">
        <v>0</v>
      </c>
      <c r="U77" s="143">
        <v>0</v>
      </c>
      <c r="V77" s="143">
        <v>0</v>
      </c>
      <c r="W77" s="143">
        <v>0</v>
      </c>
      <c r="X77" s="143">
        <v>0</v>
      </c>
      <c r="Y77" s="143">
        <v>0</v>
      </c>
      <c r="Z77" s="179">
        <f t="shared" si="10"/>
        <v>0</v>
      </c>
      <c r="AA77" s="202">
        <f t="shared" si="11"/>
        <v>0</v>
      </c>
      <c r="AC77" s="179">
        <f t="shared" si="12"/>
        <v>0.87561999999999918</v>
      </c>
      <c r="AD77" s="179">
        <f t="shared" si="13"/>
        <v>0</v>
      </c>
    </row>
    <row r="78" spans="1:30" customFormat="1" ht="15">
      <c r="A78" s="164" t="s">
        <v>682</v>
      </c>
      <c r="B78" s="165">
        <v>95.255579999999995</v>
      </c>
      <c r="C78" s="165">
        <v>0</v>
      </c>
      <c r="D78" s="165">
        <v>-95.255579999999995</v>
      </c>
      <c r="E78" s="165">
        <f t="shared" si="7"/>
        <v>0</v>
      </c>
      <c r="F78" s="165">
        <f t="shared" si="8"/>
        <v>0</v>
      </c>
      <c r="G78" s="165">
        <f t="shared" si="9"/>
        <v>0</v>
      </c>
      <c r="H78" s="165">
        <v>0</v>
      </c>
      <c r="I78" s="165">
        <v>0</v>
      </c>
      <c r="J78" s="165">
        <v>0</v>
      </c>
      <c r="K78" s="165">
        <v>-95.255579999999995</v>
      </c>
      <c r="M78" s="16"/>
      <c r="N78" s="143">
        <v>0</v>
      </c>
      <c r="O78" s="143">
        <v>0</v>
      </c>
      <c r="P78" s="143">
        <v>0</v>
      </c>
      <c r="Q78" s="143">
        <v>0</v>
      </c>
      <c r="R78" s="143">
        <v>0</v>
      </c>
      <c r="S78" s="143">
        <v>0</v>
      </c>
      <c r="T78" s="143">
        <v>0</v>
      </c>
      <c r="U78" s="143">
        <v>0</v>
      </c>
      <c r="V78" s="143">
        <v>0</v>
      </c>
      <c r="W78" s="143">
        <v>0</v>
      </c>
      <c r="X78" s="143">
        <v>0</v>
      </c>
      <c r="Y78" s="143">
        <v>0</v>
      </c>
      <c r="Z78" s="179">
        <f t="shared" si="10"/>
        <v>0</v>
      </c>
      <c r="AA78" s="202">
        <f t="shared" si="11"/>
        <v>0</v>
      </c>
      <c r="AC78" s="179">
        <f t="shared" si="12"/>
        <v>-95.255579999999995</v>
      </c>
      <c r="AD78" s="179">
        <f t="shared" si="13"/>
        <v>0</v>
      </c>
    </row>
    <row r="79" spans="1:30" customFormat="1" ht="15">
      <c r="A79" s="164" t="s">
        <v>681</v>
      </c>
      <c r="B79" s="165">
        <v>171.25715249999993</v>
      </c>
      <c r="C79" s="165">
        <v>0</v>
      </c>
      <c r="D79" s="165">
        <v>-171.25715249999993</v>
      </c>
      <c r="E79" s="165">
        <f t="shared" si="7"/>
        <v>0</v>
      </c>
      <c r="F79" s="165">
        <f t="shared" si="8"/>
        <v>0</v>
      </c>
      <c r="G79" s="165">
        <f t="shared" si="9"/>
        <v>0</v>
      </c>
      <c r="H79" s="165">
        <v>0</v>
      </c>
      <c r="I79" s="165">
        <v>0</v>
      </c>
      <c r="J79" s="165">
        <v>0</v>
      </c>
      <c r="K79" s="165">
        <v>-171.25715249999993</v>
      </c>
      <c r="M79" s="16"/>
      <c r="N79" s="143">
        <v>0</v>
      </c>
      <c r="O79" s="143">
        <v>0</v>
      </c>
      <c r="P79" s="143">
        <v>0</v>
      </c>
      <c r="Q79" s="143">
        <v>0</v>
      </c>
      <c r="R79" s="143">
        <v>0</v>
      </c>
      <c r="S79" s="143">
        <v>0</v>
      </c>
      <c r="T79" s="143">
        <v>0</v>
      </c>
      <c r="U79" s="143">
        <v>0</v>
      </c>
      <c r="V79" s="143">
        <v>0</v>
      </c>
      <c r="W79" s="143">
        <v>0</v>
      </c>
      <c r="X79" s="143">
        <v>0</v>
      </c>
      <c r="Y79" s="143">
        <v>0</v>
      </c>
      <c r="Z79" s="179">
        <f t="shared" si="10"/>
        <v>0</v>
      </c>
      <c r="AA79" s="202">
        <f t="shared" si="11"/>
        <v>0</v>
      </c>
      <c r="AC79" s="179">
        <f t="shared" si="12"/>
        <v>-171.25715249999993</v>
      </c>
      <c r="AD79" s="179">
        <f t="shared" si="13"/>
        <v>0</v>
      </c>
    </row>
    <row r="80" spans="1:30" customFormat="1" ht="15">
      <c r="A80" s="164" t="s">
        <v>687</v>
      </c>
      <c r="B80" s="165">
        <v>0</v>
      </c>
      <c r="C80" s="165">
        <v>0</v>
      </c>
      <c r="D80" s="165">
        <v>0</v>
      </c>
      <c r="E80" s="165">
        <f t="shared" si="7"/>
        <v>0</v>
      </c>
      <c r="F80" s="165">
        <f t="shared" si="8"/>
        <v>0</v>
      </c>
      <c r="G80" s="165">
        <f t="shared" si="9"/>
        <v>0</v>
      </c>
      <c r="H80" s="165">
        <v>3.9192475000000009</v>
      </c>
      <c r="I80" s="165">
        <v>3.8548499999999999</v>
      </c>
      <c r="J80" s="165">
        <v>6.4397500000000996E-2</v>
      </c>
      <c r="K80" s="165">
        <v>6.4397500000000996E-2</v>
      </c>
      <c r="M80" s="16"/>
      <c r="N80" s="143">
        <v>0</v>
      </c>
      <c r="O80" s="143">
        <v>0</v>
      </c>
      <c r="P80" s="143">
        <v>0</v>
      </c>
      <c r="Q80" s="143">
        <v>0</v>
      </c>
      <c r="R80" s="143">
        <v>0</v>
      </c>
      <c r="S80" s="143">
        <v>0</v>
      </c>
      <c r="T80" s="143">
        <v>0</v>
      </c>
      <c r="U80" s="143">
        <v>0</v>
      </c>
      <c r="V80" s="143">
        <v>0</v>
      </c>
      <c r="W80" s="143">
        <v>0</v>
      </c>
      <c r="X80" s="143">
        <v>0</v>
      </c>
      <c r="Y80" s="143">
        <v>0</v>
      </c>
      <c r="Z80" s="179">
        <f t="shared" si="10"/>
        <v>0</v>
      </c>
      <c r="AA80" s="202">
        <f t="shared" si="11"/>
        <v>0</v>
      </c>
      <c r="AC80" s="179">
        <f t="shared" si="12"/>
        <v>6.4397500000000996E-2</v>
      </c>
      <c r="AD80" s="179">
        <f t="shared" si="13"/>
        <v>0</v>
      </c>
    </row>
    <row r="81" spans="1:30" customFormat="1" ht="15">
      <c r="A81" s="164" t="s">
        <v>675</v>
      </c>
      <c r="B81" s="165">
        <v>0</v>
      </c>
      <c r="C81" s="165">
        <v>0</v>
      </c>
      <c r="D81" s="165">
        <v>0</v>
      </c>
      <c r="E81" s="165">
        <f t="shared" si="7"/>
        <v>0</v>
      </c>
      <c r="F81" s="165">
        <f t="shared" si="8"/>
        <v>0</v>
      </c>
      <c r="G81" s="165">
        <f t="shared" si="9"/>
        <v>0</v>
      </c>
      <c r="H81" s="165">
        <v>4.0130649999999992</v>
      </c>
      <c r="I81" s="165">
        <v>3.5613750000000004</v>
      </c>
      <c r="J81" s="165">
        <v>0.45168999999999881</v>
      </c>
      <c r="K81" s="165">
        <v>0.45168999999999881</v>
      </c>
      <c r="M81" s="16"/>
      <c r="N81" s="143">
        <v>0</v>
      </c>
      <c r="O81" s="143">
        <v>0</v>
      </c>
      <c r="P81" s="143">
        <v>0</v>
      </c>
      <c r="Q81" s="143">
        <v>0</v>
      </c>
      <c r="R81" s="143">
        <v>0</v>
      </c>
      <c r="S81" s="143">
        <v>0</v>
      </c>
      <c r="T81" s="143">
        <v>0</v>
      </c>
      <c r="U81" s="143">
        <v>0</v>
      </c>
      <c r="V81" s="143">
        <v>0</v>
      </c>
      <c r="W81" s="143">
        <v>0</v>
      </c>
      <c r="X81" s="143">
        <v>0</v>
      </c>
      <c r="Y81" s="143">
        <v>0</v>
      </c>
      <c r="Z81" s="179">
        <f t="shared" si="10"/>
        <v>0</v>
      </c>
      <c r="AA81" s="202">
        <f t="shared" si="11"/>
        <v>0</v>
      </c>
      <c r="AC81" s="179">
        <f t="shared" si="12"/>
        <v>0.45168999999999881</v>
      </c>
      <c r="AD81" s="179">
        <f t="shared" si="13"/>
        <v>0</v>
      </c>
    </row>
    <row r="82" spans="1:30" customFormat="1" ht="15">
      <c r="A82" s="164" t="s">
        <v>676</v>
      </c>
      <c r="B82" s="165">
        <v>0</v>
      </c>
      <c r="C82" s="165">
        <v>0</v>
      </c>
      <c r="D82" s="165">
        <v>0</v>
      </c>
      <c r="E82" s="165">
        <f t="shared" si="7"/>
        <v>0</v>
      </c>
      <c r="F82" s="165">
        <f t="shared" si="8"/>
        <v>0</v>
      </c>
      <c r="G82" s="165">
        <f t="shared" si="9"/>
        <v>0</v>
      </c>
      <c r="H82" s="165">
        <v>3.9941024999999994</v>
      </c>
      <c r="I82" s="165">
        <v>4.4859000000000009</v>
      </c>
      <c r="J82" s="165">
        <v>-0.49179750000000144</v>
      </c>
      <c r="K82" s="165">
        <v>-0.49179750000000144</v>
      </c>
      <c r="M82" s="16"/>
      <c r="N82" s="143">
        <v>0</v>
      </c>
      <c r="O82" s="143">
        <v>0</v>
      </c>
      <c r="P82" s="143">
        <v>0</v>
      </c>
      <c r="Q82" s="143">
        <v>0</v>
      </c>
      <c r="R82" s="143">
        <v>0</v>
      </c>
      <c r="S82" s="143">
        <v>0</v>
      </c>
      <c r="T82" s="143">
        <v>0</v>
      </c>
      <c r="U82" s="143">
        <v>0</v>
      </c>
      <c r="V82" s="143">
        <v>0</v>
      </c>
      <c r="W82" s="143">
        <v>0</v>
      </c>
      <c r="X82" s="143">
        <v>0</v>
      </c>
      <c r="Y82" s="143">
        <v>0</v>
      </c>
      <c r="Z82" s="179">
        <f t="shared" si="10"/>
        <v>0</v>
      </c>
      <c r="AA82" s="202">
        <f t="shared" si="11"/>
        <v>0</v>
      </c>
      <c r="AC82" s="179">
        <f t="shared" si="12"/>
        <v>-0.49179750000000144</v>
      </c>
      <c r="AD82" s="179">
        <f t="shared" si="13"/>
        <v>0</v>
      </c>
    </row>
    <row r="83" spans="1:30" customFormat="1" ht="15">
      <c r="A83" s="164" t="s">
        <v>677</v>
      </c>
      <c r="B83" s="165">
        <v>75.617432499999993</v>
      </c>
      <c r="C83" s="165">
        <v>0</v>
      </c>
      <c r="D83" s="165">
        <v>-75.617432499999993</v>
      </c>
      <c r="E83" s="165">
        <f t="shared" si="7"/>
        <v>0</v>
      </c>
      <c r="F83" s="165">
        <f t="shared" si="8"/>
        <v>0</v>
      </c>
      <c r="G83" s="165">
        <f t="shared" si="9"/>
        <v>0</v>
      </c>
      <c r="H83" s="165">
        <v>11.288702499999999</v>
      </c>
      <c r="I83" s="165">
        <v>7.2699725000000015</v>
      </c>
      <c r="J83" s="165">
        <v>4.0187299999999979</v>
      </c>
      <c r="K83" s="165">
        <v>-71.598702500000002</v>
      </c>
      <c r="M83" s="16"/>
      <c r="N83" s="143">
        <v>0</v>
      </c>
      <c r="O83" s="143">
        <v>0</v>
      </c>
      <c r="P83" s="143">
        <v>0</v>
      </c>
      <c r="Q83" s="143">
        <v>0</v>
      </c>
      <c r="R83" s="143">
        <v>0</v>
      </c>
      <c r="S83" s="143">
        <v>0</v>
      </c>
      <c r="T83" s="143">
        <v>0</v>
      </c>
      <c r="U83" s="143">
        <v>0</v>
      </c>
      <c r="V83" s="143">
        <v>0</v>
      </c>
      <c r="W83" s="143">
        <v>0</v>
      </c>
      <c r="X83" s="143">
        <v>0</v>
      </c>
      <c r="Y83" s="143">
        <v>0</v>
      </c>
      <c r="Z83" s="179">
        <f t="shared" si="10"/>
        <v>0</v>
      </c>
      <c r="AA83" s="202">
        <f t="shared" si="11"/>
        <v>0</v>
      </c>
      <c r="AC83" s="179">
        <f t="shared" si="12"/>
        <v>-71.598702500000002</v>
      </c>
      <c r="AD83" s="179">
        <f t="shared" si="13"/>
        <v>0</v>
      </c>
    </row>
    <row r="84" spans="1:30" customFormat="1" ht="15">
      <c r="A84" s="164" t="s">
        <v>683</v>
      </c>
      <c r="B84" s="165">
        <v>0</v>
      </c>
      <c r="C84" s="165">
        <v>0</v>
      </c>
      <c r="D84" s="165">
        <v>0</v>
      </c>
      <c r="E84" s="165">
        <f t="shared" si="7"/>
        <v>0</v>
      </c>
      <c r="F84" s="165">
        <f t="shared" si="8"/>
        <v>0</v>
      </c>
      <c r="G84" s="165">
        <f t="shared" si="9"/>
        <v>0</v>
      </c>
      <c r="H84" s="165">
        <v>3.6557749999999998</v>
      </c>
      <c r="I84" s="165">
        <v>4.1826024999999998</v>
      </c>
      <c r="J84" s="165">
        <v>-0.5268275</v>
      </c>
      <c r="K84" s="165">
        <v>-0.5268275</v>
      </c>
      <c r="M84" s="16"/>
      <c r="N84" s="143">
        <v>0</v>
      </c>
      <c r="O84" s="143">
        <v>0</v>
      </c>
      <c r="P84" s="143">
        <v>0</v>
      </c>
      <c r="Q84" s="143">
        <v>0</v>
      </c>
      <c r="R84" s="143">
        <v>0</v>
      </c>
      <c r="S84" s="143">
        <v>0</v>
      </c>
      <c r="T84" s="143">
        <v>0</v>
      </c>
      <c r="U84" s="143">
        <v>0</v>
      </c>
      <c r="V84" s="143">
        <v>0</v>
      </c>
      <c r="W84" s="143">
        <v>0</v>
      </c>
      <c r="X84" s="143">
        <v>0</v>
      </c>
      <c r="Y84" s="143">
        <v>0</v>
      </c>
      <c r="Z84" s="179">
        <f t="shared" si="10"/>
        <v>0</v>
      </c>
      <c r="AA84" s="202">
        <f t="shared" si="11"/>
        <v>0</v>
      </c>
      <c r="AC84" s="179">
        <f t="shared" si="12"/>
        <v>-0.5268275</v>
      </c>
      <c r="AD84" s="179">
        <f t="shared" si="13"/>
        <v>0</v>
      </c>
    </row>
    <row r="85" spans="1:30" customFormat="1" ht="15">
      <c r="A85" s="164" t="s">
        <v>684</v>
      </c>
      <c r="B85" s="165">
        <v>0</v>
      </c>
      <c r="C85" s="165">
        <v>0</v>
      </c>
      <c r="D85" s="165">
        <v>0</v>
      </c>
      <c r="E85" s="165">
        <f t="shared" si="7"/>
        <v>0</v>
      </c>
      <c r="F85" s="165">
        <f t="shared" si="8"/>
        <v>0</v>
      </c>
      <c r="G85" s="165">
        <f t="shared" si="9"/>
        <v>0</v>
      </c>
      <c r="H85" s="165">
        <v>6.6503000000000005</v>
      </c>
      <c r="I85" s="165">
        <v>5.5878074999999994</v>
      </c>
      <c r="J85" s="165">
        <v>1.0624925000000012</v>
      </c>
      <c r="K85" s="165">
        <v>1.0624925000000012</v>
      </c>
      <c r="M85" s="16"/>
      <c r="N85" s="143">
        <v>0</v>
      </c>
      <c r="O85" s="143">
        <v>0</v>
      </c>
      <c r="P85" s="143">
        <v>0</v>
      </c>
      <c r="Q85" s="143">
        <v>0</v>
      </c>
      <c r="R85" s="143">
        <v>0</v>
      </c>
      <c r="S85" s="143">
        <v>0</v>
      </c>
      <c r="T85" s="143">
        <v>0</v>
      </c>
      <c r="U85" s="143">
        <v>0</v>
      </c>
      <c r="V85" s="143">
        <v>0</v>
      </c>
      <c r="W85" s="143">
        <v>0</v>
      </c>
      <c r="X85" s="143">
        <v>0</v>
      </c>
      <c r="Y85" s="143">
        <v>0</v>
      </c>
      <c r="Z85" s="179">
        <f t="shared" si="10"/>
        <v>0</v>
      </c>
      <c r="AA85" s="202">
        <f t="shared" si="11"/>
        <v>0</v>
      </c>
      <c r="AC85" s="179">
        <f t="shared" si="12"/>
        <v>1.0624925000000012</v>
      </c>
      <c r="AD85" s="179">
        <f t="shared" si="13"/>
        <v>0</v>
      </c>
    </row>
    <row r="86" spans="1:30" customFormat="1" ht="15">
      <c r="A86" s="164" t="s">
        <v>755</v>
      </c>
      <c r="B86" s="165">
        <v>0</v>
      </c>
      <c r="C86" s="165">
        <v>0</v>
      </c>
      <c r="D86" s="165">
        <v>0</v>
      </c>
      <c r="E86" s="165">
        <f t="shared" si="7"/>
        <v>0</v>
      </c>
      <c r="F86" s="165">
        <f t="shared" si="8"/>
        <v>14.9065675</v>
      </c>
      <c r="G86" s="165">
        <f t="shared" si="9"/>
        <v>14.9065675</v>
      </c>
      <c r="H86" s="165">
        <v>0</v>
      </c>
      <c r="I86" s="165">
        <v>0</v>
      </c>
      <c r="J86" s="165">
        <v>0</v>
      </c>
      <c r="K86" s="165">
        <v>14.9065675</v>
      </c>
      <c r="M86" s="16"/>
      <c r="N86" s="143">
        <v>0</v>
      </c>
      <c r="O86" s="143">
        <v>8.6449674999999999</v>
      </c>
      <c r="P86" s="143">
        <v>8.6449674999999999</v>
      </c>
      <c r="Q86" s="143">
        <v>0</v>
      </c>
      <c r="R86" s="143">
        <v>2.9434149999999999</v>
      </c>
      <c r="S86" s="143">
        <v>2.9434149999999999</v>
      </c>
      <c r="T86" s="143">
        <v>0</v>
      </c>
      <c r="U86" s="143">
        <v>0</v>
      </c>
      <c r="V86" s="143">
        <v>0</v>
      </c>
      <c r="W86" s="143">
        <v>0</v>
      </c>
      <c r="X86" s="143">
        <v>3.3181850000000002</v>
      </c>
      <c r="Y86" s="143">
        <v>3.3181850000000002</v>
      </c>
      <c r="Z86" s="179">
        <f t="shared" si="10"/>
        <v>14.9065675</v>
      </c>
      <c r="AA86" s="202">
        <f t="shared" si="11"/>
        <v>0</v>
      </c>
      <c r="AC86" s="179">
        <f t="shared" si="12"/>
        <v>14.9065675</v>
      </c>
      <c r="AD86" s="179">
        <f t="shared" si="13"/>
        <v>0</v>
      </c>
    </row>
    <row r="87" spans="1:30" customFormat="1" ht="15">
      <c r="A87" s="164" t="s">
        <v>686</v>
      </c>
      <c r="B87" s="165">
        <v>39.855410000000006</v>
      </c>
      <c r="C87" s="165">
        <v>0</v>
      </c>
      <c r="D87" s="165">
        <v>-39.855410000000006</v>
      </c>
      <c r="E87" s="165">
        <f t="shared" si="7"/>
        <v>11.532275</v>
      </c>
      <c r="F87" s="165">
        <f t="shared" si="8"/>
        <v>0</v>
      </c>
      <c r="G87" s="165">
        <f t="shared" si="9"/>
        <v>-11.532275</v>
      </c>
      <c r="H87" s="165">
        <v>4.3113999999999999</v>
      </c>
      <c r="I87" s="165">
        <v>3.7202925000000007</v>
      </c>
      <c r="J87" s="165">
        <v>0.59110749999999923</v>
      </c>
      <c r="K87" s="165">
        <v>-50.796577500000012</v>
      </c>
      <c r="M87" s="16"/>
      <c r="N87" s="143">
        <v>10.367800000000001</v>
      </c>
      <c r="O87" s="143">
        <v>0</v>
      </c>
      <c r="P87" s="143">
        <v>-10.367800000000001</v>
      </c>
      <c r="Q87" s="143">
        <v>0</v>
      </c>
      <c r="R87" s="143">
        <v>0</v>
      </c>
      <c r="S87" s="143">
        <v>0</v>
      </c>
      <c r="T87" s="143">
        <v>0</v>
      </c>
      <c r="U87" s="143">
        <v>0</v>
      </c>
      <c r="V87" s="143">
        <v>0</v>
      </c>
      <c r="W87" s="143">
        <v>1.1644749999999999</v>
      </c>
      <c r="X87" s="143">
        <v>0</v>
      </c>
      <c r="Y87" s="143">
        <v>-1.1644749999999999</v>
      </c>
      <c r="Z87" s="179">
        <f t="shared" si="10"/>
        <v>-11.532275</v>
      </c>
      <c r="AA87" s="202">
        <f t="shared" si="11"/>
        <v>0</v>
      </c>
      <c r="AC87" s="179">
        <f t="shared" si="12"/>
        <v>-50.796577500000005</v>
      </c>
      <c r="AD87" s="179">
        <f t="shared" si="13"/>
        <v>0</v>
      </c>
    </row>
    <row r="88" spans="1:30" customFormat="1" ht="15">
      <c r="A88" s="164" t="s">
        <v>685</v>
      </c>
      <c r="B88" s="165">
        <v>0</v>
      </c>
      <c r="C88" s="165">
        <v>0</v>
      </c>
      <c r="D88" s="165">
        <v>0</v>
      </c>
      <c r="E88" s="165">
        <f t="shared" si="7"/>
        <v>0</v>
      </c>
      <c r="F88" s="165">
        <f t="shared" si="8"/>
        <v>0</v>
      </c>
      <c r="G88" s="165">
        <f t="shared" si="9"/>
        <v>0</v>
      </c>
      <c r="H88" s="165">
        <v>4.5148650000000004</v>
      </c>
      <c r="I88" s="165">
        <v>1.1133499999999998</v>
      </c>
      <c r="J88" s="165">
        <v>3.4015150000000007</v>
      </c>
      <c r="K88" s="165">
        <v>3.4015150000000007</v>
      </c>
      <c r="M88" s="16"/>
      <c r="N88" s="143">
        <v>0</v>
      </c>
      <c r="O88" s="143">
        <v>0</v>
      </c>
      <c r="P88" s="143">
        <v>0</v>
      </c>
      <c r="Q88" s="143">
        <v>0</v>
      </c>
      <c r="R88" s="143">
        <v>0</v>
      </c>
      <c r="S88" s="143">
        <v>0</v>
      </c>
      <c r="T88" s="143">
        <v>0</v>
      </c>
      <c r="U88" s="143">
        <v>0</v>
      </c>
      <c r="V88" s="143">
        <v>0</v>
      </c>
      <c r="W88" s="143">
        <v>0</v>
      </c>
      <c r="X88" s="143">
        <v>0</v>
      </c>
      <c r="Y88" s="143">
        <v>0</v>
      </c>
      <c r="Z88" s="179">
        <f t="shared" si="10"/>
        <v>0</v>
      </c>
      <c r="AA88" s="202">
        <f t="shared" si="11"/>
        <v>0</v>
      </c>
      <c r="AC88" s="179">
        <f t="shared" si="12"/>
        <v>3.4015150000000007</v>
      </c>
      <c r="AD88" s="179">
        <f t="shared" si="13"/>
        <v>0</v>
      </c>
    </row>
    <row r="89" spans="1:30" customFormat="1" ht="15">
      <c r="A89" s="164" t="s">
        <v>688</v>
      </c>
      <c r="B89" s="165">
        <v>61.313052499999991</v>
      </c>
      <c r="C89" s="165">
        <v>0</v>
      </c>
      <c r="D89" s="165">
        <v>-61.313052499999991</v>
      </c>
      <c r="E89" s="165">
        <f t="shared" si="7"/>
        <v>0</v>
      </c>
      <c r="F89" s="165">
        <f t="shared" si="8"/>
        <v>0</v>
      </c>
      <c r="G89" s="165">
        <f t="shared" si="9"/>
        <v>0</v>
      </c>
      <c r="H89" s="165">
        <v>4.6637624999999998</v>
      </c>
      <c r="I89" s="165">
        <v>5.1118500000000013</v>
      </c>
      <c r="J89" s="165">
        <v>-0.44808750000000153</v>
      </c>
      <c r="K89" s="165">
        <v>-61.76113999999999</v>
      </c>
      <c r="M89" s="16"/>
      <c r="N89" s="143">
        <v>0</v>
      </c>
      <c r="O89" s="143">
        <v>0</v>
      </c>
      <c r="P89" s="143">
        <v>0</v>
      </c>
      <c r="Q89" s="143">
        <v>0</v>
      </c>
      <c r="R89" s="143">
        <v>0</v>
      </c>
      <c r="S89" s="143">
        <v>0</v>
      </c>
      <c r="T89" s="143">
        <v>0</v>
      </c>
      <c r="U89" s="143">
        <v>0</v>
      </c>
      <c r="V89" s="143">
        <v>0</v>
      </c>
      <c r="W89" s="143">
        <v>0</v>
      </c>
      <c r="X89" s="143">
        <v>0</v>
      </c>
      <c r="Y89" s="143">
        <v>0</v>
      </c>
      <c r="Z89" s="179">
        <f t="shared" si="10"/>
        <v>0</v>
      </c>
      <c r="AA89" s="202">
        <f t="shared" si="11"/>
        <v>0</v>
      </c>
      <c r="AC89" s="179">
        <f t="shared" si="12"/>
        <v>-61.76113999999999</v>
      </c>
      <c r="AD89" s="179">
        <f t="shared" si="13"/>
        <v>0</v>
      </c>
    </row>
    <row r="90" spans="1:30" customFormat="1" ht="15">
      <c r="A90" s="164" t="s">
        <v>689</v>
      </c>
      <c r="B90" s="165">
        <v>0</v>
      </c>
      <c r="C90" s="165">
        <v>0</v>
      </c>
      <c r="D90" s="165">
        <v>0</v>
      </c>
      <c r="E90" s="165">
        <f t="shared" si="7"/>
        <v>0</v>
      </c>
      <c r="F90" s="165">
        <f t="shared" si="8"/>
        <v>0</v>
      </c>
      <c r="G90" s="165">
        <f t="shared" si="9"/>
        <v>0</v>
      </c>
      <c r="H90" s="165">
        <v>2.8944474999999996</v>
      </c>
      <c r="I90" s="165">
        <v>2.1721724999999998</v>
      </c>
      <c r="J90" s="165">
        <v>0.72227499999999978</v>
      </c>
      <c r="K90" s="165">
        <v>0.72227499999999978</v>
      </c>
      <c r="M90" s="16"/>
      <c r="N90" s="143">
        <v>0</v>
      </c>
      <c r="O90" s="143">
        <v>0</v>
      </c>
      <c r="P90" s="143">
        <v>0</v>
      </c>
      <c r="Q90" s="143">
        <v>0</v>
      </c>
      <c r="R90" s="143">
        <v>0</v>
      </c>
      <c r="S90" s="143">
        <v>0</v>
      </c>
      <c r="T90" s="143">
        <v>0</v>
      </c>
      <c r="U90" s="143">
        <v>0</v>
      </c>
      <c r="V90" s="143">
        <v>0</v>
      </c>
      <c r="W90" s="143">
        <v>0</v>
      </c>
      <c r="X90" s="143">
        <v>0</v>
      </c>
      <c r="Y90" s="143">
        <v>0</v>
      </c>
      <c r="Z90" s="179">
        <f t="shared" si="10"/>
        <v>0</v>
      </c>
      <c r="AA90" s="202">
        <f t="shared" si="11"/>
        <v>0</v>
      </c>
      <c r="AC90" s="179">
        <f t="shared" si="12"/>
        <v>0.72227499999999978</v>
      </c>
      <c r="AD90" s="179">
        <f t="shared" si="13"/>
        <v>0</v>
      </c>
    </row>
    <row r="91" spans="1:30" customFormat="1" ht="15">
      <c r="A91" s="164" t="s">
        <v>692</v>
      </c>
      <c r="B91" s="165">
        <v>48.897390000000001</v>
      </c>
      <c r="C91" s="165">
        <v>0</v>
      </c>
      <c r="D91" s="165">
        <v>-48.897390000000001</v>
      </c>
      <c r="E91" s="165">
        <f t="shared" si="7"/>
        <v>0</v>
      </c>
      <c r="F91" s="165">
        <f t="shared" si="8"/>
        <v>0</v>
      </c>
      <c r="G91" s="165">
        <f t="shared" si="9"/>
        <v>0</v>
      </c>
      <c r="H91" s="165">
        <v>2.649</v>
      </c>
      <c r="I91" s="165">
        <v>5.8313649999999972</v>
      </c>
      <c r="J91" s="165">
        <v>-3.1823649999999972</v>
      </c>
      <c r="K91" s="165">
        <v>-52.079754999999999</v>
      </c>
      <c r="M91" s="16"/>
      <c r="N91" s="143">
        <v>0</v>
      </c>
      <c r="O91" s="143">
        <v>0</v>
      </c>
      <c r="P91" s="143">
        <v>0</v>
      </c>
      <c r="Q91" s="143">
        <v>0</v>
      </c>
      <c r="R91" s="143">
        <v>0</v>
      </c>
      <c r="S91" s="143">
        <v>0</v>
      </c>
      <c r="T91" s="143">
        <v>0</v>
      </c>
      <c r="U91" s="143">
        <v>0</v>
      </c>
      <c r="V91" s="143">
        <v>0</v>
      </c>
      <c r="W91" s="143">
        <v>0</v>
      </c>
      <c r="X91" s="143">
        <v>0</v>
      </c>
      <c r="Y91" s="143">
        <v>0</v>
      </c>
      <c r="Z91" s="179">
        <f t="shared" si="10"/>
        <v>0</v>
      </c>
      <c r="AA91" s="202">
        <f t="shared" si="11"/>
        <v>0</v>
      </c>
      <c r="AC91" s="179">
        <f t="shared" si="12"/>
        <v>-52.079754999999999</v>
      </c>
      <c r="AD91" s="179">
        <f t="shared" si="13"/>
        <v>0</v>
      </c>
    </row>
    <row r="92" spans="1:30" customFormat="1" ht="15">
      <c r="A92" s="164" t="s">
        <v>695</v>
      </c>
      <c r="B92" s="165">
        <v>70.875117499999973</v>
      </c>
      <c r="C92" s="165">
        <v>0</v>
      </c>
      <c r="D92" s="165">
        <v>-70.875117499999973</v>
      </c>
      <c r="E92" s="165">
        <f t="shared" si="7"/>
        <v>0</v>
      </c>
      <c r="F92" s="165">
        <f t="shared" si="8"/>
        <v>0</v>
      </c>
      <c r="G92" s="165">
        <f t="shared" si="9"/>
        <v>0</v>
      </c>
      <c r="H92" s="165">
        <v>5.5814875000000006</v>
      </c>
      <c r="I92" s="165">
        <v>2.8826849999999999</v>
      </c>
      <c r="J92" s="165">
        <v>2.6988025000000007</v>
      </c>
      <c r="K92" s="165">
        <v>-68.176314999999974</v>
      </c>
      <c r="M92" s="16"/>
      <c r="N92" s="143">
        <v>0</v>
      </c>
      <c r="O92" s="143">
        <v>0</v>
      </c>
      <c r="P92" s="143">
        <v>0</v>
      </c>
      <c r="Q92" s="143">
        <v>0</v>
      </c>
      <c r="R92" s="143">
        <v>0</v>
      </c>
      <c r="S92" s="143">
        <v>0</v>
      </c>
      <c r="T92" s="143">
        <v>0</v>
      </c>
      <c r="U92" s="143">
        <v>0</v>
      </c>
      <c r="V92" s="143">
        <v>0</v>
      </c>
      <c r="W92" s="143">
        <v>0</v>
      </c>
      <c r="X92" s="143">
        <v>0</v>
      </c>
      <c r="Y92" s="143">
        <v>0</v>
      </c>
      <c r="Z92" s="179">
        <f t="shared" si="10"/>
        <v>0</v>
      </c>
      <c r="AA92" s="202">
        <f t="shared" si="11"/>
        <v>0</v>
      </c>
      <c r="AC92" s="179">
        <f t="shared" si="12"/>
        <v>-68.176314999999974</v>
      </c>
      <c r="AD92" s="179">
        <f t="shared" si="13"/>
        <v>0</v>
      </c>
    </row>
    <row r="93" spans="1:30" customFormat="1" ht="15">
      <c r="A93" s="164" t="s">
        <v>696</v>
      </c>
      <c r="B93" s="165">
        <v>0</v>
      </c>
      <c r="C93" s="165">
        <v>0</v>
      </c>
      <c r="D93" s="165">
        <v>0</v>
      </c>
      <c r="E93" s="165">
        <f t="shared" si="7"/>
        <v>0</v>
      </c>
      <c r="F93" s="165">
        <f t="shared" si="8"/>
        <v>0</v>
      </c>
      <c r="G93" s="165">
        <f t="shared" si="9"/>
        <v>0</v>
      </c>
      <c r="H93" s="165">
        <v>3.2405925</v>
      </c>
      <c r="I93" s="165">
        <v>3.3529274999999998</v>
      </c>
      <c r="J93" s="165">
        <v>-0.11233499999999985</v>
      </c>
      <c r="K93" s="165">
        <v>-0.11233499999999985</v>
      </c>
      <c r="M93" s="16"/>
      <c r="N93" s="143">
        <v>0</v>
      </c>
      <c r="O93" s="143">
        <v>0</v>
      </c>
      <c r="P93" s="143">
        <v>0</v>
      </c>
      <c r="Q93" s="143">
        <v>0</v>
      </c>
      <c r="R93" s="143">
        <v>0</v>
      </c>
      <c r="S93" s="143">
        <v>0</v>
      </c>
      <c r="T93" s="143">
        <v>0</v>
      </c>
      <c r="U93" s="143">
        <v>0</v>
      </c>
      <c r="V93" s="143">
        <v>0</v>
      </c>
      <c r="W93" s="143">
        <v>0</v>
      </c>
      <c r="X93" s="143">
        <v>0</v>
      </c>
      <c r="Y93" s="143">
        <v>0</v>
      </c>
      <c r="Z93" s="179">
        <f t="shared" si="10"/>
        <v>0</v>
      </c>
      <c r="AA93" s="202">
        <f t="shared" si="11"/>
        <v>0</v>
      </c>
      <c r="AC93" s="179">
        <f t="shared" si="12"/>
        <v>-0.11233499999999985</v>
      </c>
      <c r="AD93" s="179">
        <f t="shared" si="13"/>
        <v>0</v>
      </c>
    </row>
    <row r="94" spans="1:30" customFormat="1" ht="15">
      <c r="A94" s="164" t="s">
        <v>743</v>
      </c>
      <c r="B94" s="165">
        <v>86.600440000000006</v>
      </c>
      <c r="C94" s="165">
        <v>0</v>
      </c>
      <c r="D94" s="165">
        <v>-86.600440000000006</v>
      </c>
      <c r="E94" s="165">
        <f t="shared" si="7"/>
        <v>0</v>
      </c>
      <c r="F94" s="165">
        <f t="shared" si="8"/>
        <v>0</v>
      </c>
      <c r="G94" s="165">
        <f t="shared" si="9"/>
        <v>0</v>
      </c>
      <c r="H94" s="165">
        <v>0</v>
      </c>
      <c r="I94" s="165">
        <v>0</v>
      </c>
      <c r="J94" s="165">
        <v>0</v>
      </c>
      <c r="K94" s="165">
        <v>-86.600440000000006</v>
      </c>
      <c r="M94" s="16"/>
      <c r="N94" s="143">
        <v>0</v>
      </c>
      <c r="O94" s="143">
        <v>0</v>
      </c>
      <c r="P94" s="143">
        <v>0</v>
      </c>
      <c r="Q94" s="143">
        <v>0</v>
      </c>
      <c r="R94" s="143">
        <v>0</v>
      </c>
      <c r="S94" s="143">
        <v>0</v>
      </c>
      <c r="T94" s="143">
        <v>0</v>
      </c>
      <c r="U94" s="143">
        <v>0</v>
      </c>
      <c r="V94" s="143">
        <v>0</v>
      </c>
      <c r="W94" s="143">
        <v>0</v>
      </c>
      <c r="X94" s="143">
        <v>0</v>
      </c>
      <c r="Y94" s="143">
        <v>0</v>
      </c>
      <c r="Z94" s="179">
        <f t="shared" si="10"/>
        <v>0</v>
      </c>
      <c r="AA94" s="202">
        <f t="shared" si="11"/>
        <v>0</v>
      </c>
      <c r="AC94" s="179">
        <f t="shared" si="12"/>
        <v>-86.600440000000006</v>
      </c>
      <c r="AD94" s="179">
        <f t="shared" si="13"/>
        <v>0</v>
      </c>
    </row>
    <row r="95" spans="1:30" customFormat="1" ht="15">
      <c r="A95" s="164" t="s">
        <v>744</v>
      </c>
      <c r="B95" s="165">
        <v>51.755649999999989</v>
      </c>
      <c r="C95" s="165">
        <v>0</v>
      </c>
      <c r="D95" s="165">
        <v>-51.755649999999989</v>
      </c>
      <c r="E95" s="165">
        <f t="shared" si="7"/>
        <v>0</v>
      </c>
      <c r="F95" s="165">
        <f t="shared" si="8"/>
        <v>0</v>
      </c>
      <c r="G95" s="165">
        <f t="shared" si="9"/>
        <v>0</v>
      </c>
      <c r="H95" s="165">
        <v>5.1637699999999995</v>
      </c>
      <c r="I95" s="165">
        <v>1.1221599999999998</v>
      </c>
      <c r="J95" s="165">
        <v>4.0416099999999995</v>
      </c>
      <c r="K95" s="165">
        <v>-47.71403999999999</v>
      </c>
      <c r="M95" s="16"/>
      <c r="N95" s="143">
        <v>0</v>
      </c>
      <c r="O95" s="143">
        <v>0</v>
      </c>
      <c r="P95" s="143">
        <v>0</v>
      </c>
      <c r="Q95" s="143">
        <v>0</v>
      </c>
      <c r="R95" s="143">
        <v>0</v>
      </c>
      <c r="S95" s="143">
        <v>0</v>
      </c>
      <c r="T95" s="143">
        <v>0</v>
      </c>
      <c r="U95" s="143">
        <v>0</v>
      </c>
      <c r="V95" s="143">
        <v>0</v>
      </c>
      <c r="W95" s="143">
        <v>0</v>
      </c>
      <c r="X95" s="143">
        <v>0</v>
      </c>
      <c r="Y95" s="143">
        <v>0</v>
      </c>
      <c r="Z95" s="179">
        <f t="shared" si="10"/>
        <v>0</v>
      </c>
      <c r="AA95" s="202">
        <f t="shared" si="11"/>
        <v>0</v>
      </c>
      <c r="AC95" s="179">
        <f t="shared" si="12"/>
        <v>-47.71403999999999</v>
      </c>
      <c r="AD95" s="179">
        <f t="shared" si="13"/>
        <v>0</v>
      </c>
    </row>
    <row r="96" spans="1:30" customFormat="1" ht="15">
      <c r="A96" s="164" t="s">
        <v>517</v>
      </c>
      <c r="B96" s="165">
        <v>1.6660624999999996</v>
      </c>
      <c r="C96" s="165">
        <v>0</v>
      </c>
      <c r="D96" s="165">
        <v>-1.6660624999999996</v>
      </c>
      <c r="E96" s="165">
        <f t="shared" si="7"/>
        <v>33.267182500000004</v>
      </c>
      <c r="F96" s="165">
        <f t="shared" si="8"/>
        <v>0.40160000000000007</v>
      </c>
      <c r="G96" s="165">
        <f t="shared" si="9"/>
        <v>-32.865582500000002</v>
      </c>
      <c r="H96" s="165">
        <v>100.56542001399983</v>
      </c>
      <c r="I96" s="165">
        <v>67.44122841399988</v>
      </c>
      <c r="J96" s="165">
        <v>33.124191599999946</v>
      </c>
      <c r="K96" s="165">
        <v>-1.4074534000000583</v>
      </c>
      <c r="M96" s="16"/>
      <c r="N96" s="143">
        <v>32.679782500000002</v>
      </c>
      <c r="O96" s="143">
        <v>0</v>
      </c>
      <c r="P96" s="143">
        <v>-32.679782500000002</v>
      </c>
      <c r="Q96" s="143">
        <v>0</v>
      </c>
      <c r="R96" s="143">
        <v>0</v>
      </c>
      <c r="S96" s="143">
        <v>0</v>
      </c>
      <c r="T96" s="143">
        <v>0</v>
      </c>
      <c r="U96" s="143">
        <v>0</v>
      </c>
      <c r="V96" s="143">
        <v>0</v>
      </c>
      <c r="W96" s="143">
        <v>0.58740000000000003</v>
      </c>
      <c r="X96" s="143">
        <v>0.40160000000000007</v>
      </c>
      <c r="Y96" s="143">
        <v>-0.18580000000000013</v>
      </c>
      <c r="Z96" s="179">
        <f t="shared" si="10"/>
        <v>-32.865582500000002</v>
      </c>
      <c r="AA96" s="202">
        <f t="shared" si="11"/>
        <v>0</v>
      </c>
      <c r="AC96" s="179">
        <f t="shared" si="12"/>
        <v>-1.4074534000000583</v>
      </c>
      <c r="AD96" s="179">
        <f t="shared" si="13"/>
        <v>0</v>
      </c>
    </row>
    <row r="97" spans="1:30" customFormat="1" ht="15">
      <c r="A97" s="164" t="s">
        <v>585</v>
      </c>
      <c r="B97" s="165">
        <v>0</v>
      </c>
      <c r="C97" s="165">
        <v>0</v>
      </c>
      <c r="D97" s="165">
        <v>0</v>
      </c>
      <c r="E97" s="165">
        <f t="shared" si="7"/>
        <v>0</v>
      </c>
      <c r="F97" s="165">
        <f t="shared" si="8"/>
        <v>0</v>
      </c>
      <c r="G97" s="165">
        <f t="shared" si="9"/>
        <v>0</v>
      </c>
      <c r="H97" s="165">
        <v>0.12359480599999992</v>
      </c>
      <c r="I97" s="165">
        <v>5.9630279999999874E-3</v>
      </c>
      <c r="J97" s="165">
        <v>0.11763177799999994</v>
      </c>
      <c r="K97" s="165">
        <v>0.11763177799999994</v>
      </c>
      <c r="M97" s="16"/>
      <c r="N97" s="143">
        <v>0</v>
      </c>
      <c r="O97" s="143">
        <v>0</v>
      </c>
      <c r="P97" s="143">
        <v>0</v>
      </c>
      <c r="Q97" s="143">
        <v>0</v>
      </c>
      <c r="R97" s="143">
        <v>0</v>
      </c>
      <c r="S97" s="143">
        <v>0</v>
      </c>
      <c r="T97" s="143">
        <v>0</v>
      </c>
      <c r="U97" s="143">
        <v>0</v>
      </c>
      <c r="V97" s="143">
        <v>0</v>
      </c>
      <c r="W97" s="143">
        <v>0</v>
      </c>
      <c r="X97" s="143">
        <v>0</v>
      </c>
      <c r="Y97" s="143">
        <v>0</v>
      </c>
      <c r="Z97" s="179">
        <f t="shared" si="10"/>
        <v>0</v>
      </c>
      <c r="AA97" s="202">
        <f t="shared" si="11"/>
        <v>0</v>
      </c>
      <c r="AC97" s="179">
        <f t="shared" si="12"/>
        <v>0.11763177799999994</v>
      </c>
      <c r="AD97" s="179">
        <f t="shared" si="13"/>
        <v>0</v>
      </c>
    </row>
    <row r="98" spans="1:30" customFormat="1" ht="15">
      <c r="A98" s="164" t="s">
        <v>586</v>
      </c>
      <c r="B98" s="165">
        <v>0</v>
      </c>
      <c r="C98" s="165">
        <v>0</v>
      </c>
      <c r="D98" s="165">
        <v>0</v>
      </c>
      <c r="E98" s="165">
        <f t="shared" si="7"/>
        <v>0</v>
      </c>
      <c r="F98" s="165">
        <f t="shared" si="8"/>
        <v>0</v>
      </c>
      <c r="G98" s="165">
        <f t="shared" si="9"/>
        <v>0</v>
      </c>
      <c r="H98" s="165">
        <v>0</v>
      </c>
      <c r="I98" s="165">
        <v>0.16896613699999988</v>
      </c>
      <c r="J98" s="165">
        <v>-0.16896613699999988</v>
      </c>
      <c r="K98" s="165">
        <v>-0.16896613699999988</v>
      </c>
      <c r="M98" s="16"/>
      <c r="N98" s="143">
        <v>0</v>
      </c>
      <c r="O98" s="143">
        <v>0</v>
      </c>
      <c r="P98" s="143">
        <v>0</v>
      </c>
      <c r="Q98" s="143">
        <v>0</v>
      </c>
      <c r="R98" s="143">
        <v>0</v>
      </c>
      <c r="S98" s="143">
        <v>0</v>
      </c>
      <c r="T98" s="143">
        <v>0</v>
      </c>
      <c r="U98" s="143">
        <v>0</v>
      </c>
      <c r="V98" s="143">
        <v>0</v>
      </c>
      <c r="W98" s="143">
        <v>0</v>
      </c>
      <c r="X98" s="143">
        <v>0</v>
      </c>
      <c r="Y98" s="143">
        <v>0</v>
      </c>
      <c r="Z98" s="179">
        <f t="shared" si="10"/>
        <v>0</v>
      </c>
      <c r="AA98" s="202">
        <f t="shared" si="11"/>
        <v>0</v>
      </c>
      <c r="AC98" s="179">
        <f t="shared" si="12"/>
        <v>-0.16896613699999988</v>
      </c>
      <c r="AD98" s="179">
        <f t="shared" si="13"/>
        <v>0</v>
      </c>
    </row>
    <row r="99" spans="1:30" customFormat="1" ht="15">
      <c r="A99" s="176" t="s">
        <v>58</v>
      </c>
      <c r="B99" s="165">
        <v>259.24582999999996</v>
      </c>
      <c r="C99" s="165">
        <v>0</v>
      </c>
      <c r="D99" s="165">
        <v>-259.24582999999996</v>
      </c>
      <c r="E99" s="165">
        <f t="shared" si="7"/>
        <v>115.98804249999996</v>
      </c>
      <c r="F99" s="165">
        <f t="shared" si="8"/>
        <v>0.41592000000000001</v>
      </c>
      <c r="G99" s="165">
        <f t="shared" si="9"/>
        <v>-115.57212249999996</v>
      </c>
      <c r="H99" s="165">
        <v>3.5145128399999988</v>
      </c>
      <c r="I99" s="165">
        <v>8.0804734379999861</v>
      </c>
      <c r="J99" s="165">
        <v>-4.5659605979999878</v>
      </c>
      <c r="K99" s="165">
        <v>-379.38391309799994</v>
      </c>
      <c r="M99" s="16"/>
      <c r="N99" s="143">
        <v>112.24363999999997</v>
      </c>
      <c r="O99" s="143">
        <v>0</v>
      </c>
      <c r="P99" s="143">
        <v>-112.24363999999997</v>
      </c>
      <c r="Q99" s="143">
        <v>0</v>
      </c>
      <c r="R99" s="143">
        <v>0</v>
      </c>
      <c r="S99" s="143">
        <v>0</v>
      </c>
      <c r="T99" s="143">
        <v>0</v>
      </c>
      <c r="U99" s="143">
        <v>0</v>
      </c>
      <c r="V99" s="143">
        <v>0</v>
      </c>
      <c r="W99" s="143">
        <v>3.7444024999999992</v>
      </c>
      <c r="X99" s="143">
        <v>0.41592000000000001</v>
      </c>
      <c r="Y99" s="143">
        <v>-3.3284824999999993</v>
      </c>
      <c r="Z99" s="179">
        <f t="shared" si="10"/>
        <v>-115.57212249999996</v>
      </c>
      <c r="AA99" s="202">
        <f t="shared" si="11"/>
        <v>0</v>
      </c>
      <c r="AC99" s="179">
        <f t="shared" si="12"/>
        <v>-379.38391309799994</v>
      </c>
      <c r="AD99" s="179">
        <f t="shared" si="13"/>
        <v>0</v>
      </c>
    </row>
    <row r="100" spans="1:30" customFormat="1" ht="15">
      <c r="A100" s="176" t="s">
        <v>64</v>
      </c>
      <c r="B100" s="165">
        <v>9.36</v>
      </c>
      <c r="C100" s="165">
        <v>0</v>
      </c>
      <c r="D100" s="165">
        <v>-9.36</v>
      </c>
      <c r="E100" s="165">
        <f t="shared" si="7"/>
        <v>0</v>
      </c>
      <c r="F100" s="165">
        <f t="shared" si="8"/>
        <v>0</v>
      </c>
      <c r="G100" s="165">
        <f t="shared" si="9"/>
        <v>0</v>
      </c>
      <c r="H100" s="165">
        <v>1.284093000000012E-3</v>
      </c>
      <c r="I100" s="165">
        <v>10.318451236999971</v>
      </c>
      <c r="J100" s="165">
        <v>-10.317167143999971</v>
      </c>
      <c r="K100" s="165">
        <v>-19.67716714399997</v>
      </c>
      <c r="M100" s="16"/>
      <c r="N100" s="143">
        <v>0</v>
      </c>
      <c r="O100" s="143">
        <v>0</v>
      </c>
      <c r="P100" s="143">
        <v>0</v>
      </c>
      <c r="Q100" s="143">
        <v>0</v>
      </c>
      <c r="R100" s="143">
        <v>0</v>
      </c>
      <c r="S100" s="143">
        <v>0</v>
      </c>
      <c r="T100" s="143">
        <v>0</v>
      </c>
      <c r="U100" s="143">
        <v>0</v>
      </c>
      <c r="V100" s="143">
        <v>0</v>
      </c>
      <c r="W100" s="143">
        <v>0</v>
      </c>
      <c r="X100" s="143">
        <v>0</v>
      </c>
      <c r="Y100" s="143">
        <v>0</v>
      </c>
      <c r="Z100" s="179">
        <f t="shared" si="10"/>
        <v>0</v>
      </c>
      <c r="AA100" s="202">
        <f t="shared" si="11"/>
        <v>0</v>
      </c>
      <c r="AC100" s="179">
        <f t="shared" si="12"/>
        <v>-19.67716714399997</v>
      </c>
      <c r="AD100" s="179">
        <f t="shared" si="13"/>
        <v>0</v>
      </c>
    </row>
    <row r="101" spans="1:30" customFormat="1" ht="15">
      <c r="A101" s="164" t="s">
        <v>85</v>
      </c>
      <c r="B101" s="165">
        <v>9.8280000000000047</v>
      </c>
      <c r="C101" s="165">
        <v>0</v>
      </c>
      <c r="D101" s="165">
        <v>-9.8280000000000047</v>
      </c>
      <c r="E101" s="165">
        <f t="shared" si="7"/>
        <v>0</v>
      </c>
      <c r="F101" s="165">
        <f t="shared" si="8"/>
        <v>0</v>
      </c>
      <c r="G101" s="165">
        <f t="shared" si="9"/>
        <v>0</v>
      </c>
      <c r="H101" s="165">
        <v>1.2364007069999987</v>
      </c>
      <c r="I101" s="165">
        <v>2.6793066419999967</v>
      </c>
      <c r="J101" s="165">
        <v>-1.442905934999998</v>
      </c>
      <c r="K101" s="165">
        <v>-11.270905935000002</v>
      </c>
      <c r="M101" s="16"/>
      <c r="N101" s="143">
        <v>0</v>
      </c>
      <c r="O101" s="143">
        <v>0</v>
      </c>
      <c r="P101" s="143">
        <v>0</v>
      </c>
      <c r="Q101" s="143">
        <v>0</v>
      </c>
      <c r="R101" s="143">
        <v>0</v>
      </c>
      <c r="S101" s="143">
        <v>0</v>
      </c>
      <c r="T101" s="143">
        <v>0</v>
      </c>
      <c r="U101" s="143">
        <v>0</v>
      </c>
      <c r="V101" s="143">
        <v>0</v>
      </c>
      <c r="W101" s="143">
        <v>0</v>
      </c>
      <c r="X101" s="143">
        <v>0</v>
      </c>
      <c r="Y101" s="143">
        <v>0</v>
      </c>
      <c r="Z101" s="179">
        <f t="shared" si="10"/>
        <v>0</v>
      </c>
      <c r="AA101" s="202">
        <f t="shared" si="11"/>
        <v>0</v>
      </c>
      <c r="AC101" s="179">
        <f t="shared" si="12"/>
        <v>-11.270905935000002</v>
      </c>
      <c r="AD101" s="179">
        <f t="shared" si="13"/>
        <v>0</v>
      </c>
    </row>
    <row r="102" spans="1:30" customFormat="1" ht="15">
      <c r="A102" s="164" t="s">
        <v>29</v>
      </c>
      <c r="B102" s="165">
        <v>68.417500000000004</v>
      </c>
      <c r="C102" s="165">
        <v>0</v>
      </c>
      <c r="D102" s="165">
        <v>-68.417500000000004</v>
      </c>
      <c r="E102" s="165">
        <f t="shared" si="7"/>
        <v>35.6292525</v>
      </c>
      <c r="F102" s="165">
        <f t="shared" si="8"/>
        <v>0.128</v>
      </c>
      <c r="G102" s="165">
        <f t="shared" si="9"/>
        <v>-35.5012525</v>
      </c>
      <c r="H102" s="165">
        <v>3.3765637549999967</v>
      </c>
      <c r="I102" s="165">
        <v>1.8174902659999934</v>
      </c>
      <c r="J102" s="165">
        <v>1.5590734890000033</v>
      </c>
      <c r="K102" s="165">
        <v>-102.359679011</v>
      </c>
      <c r="M102" s="16"/>
      <c r="N102" s="143">
        <v>20.1160025</v>
      </c>
      <c r="O102" s="143">
        <v>0</v>
      </c>
      <c r="P102" s="143">
        <v>-20.1160025</v>
      </c>
      <c r="Q102" s="143">
        <v>0</v>
      </c>
      <c r="R102" s="143">
        <v>0</v>
      </c>
      <c r="S102" s="143">
        <v>0</v>
      </c>
      <c r="T102" s="143">
        <v>0</v>
      </c>
      <c r="U102" s="143">
        <v>0</v>
      </c>
      <c r="V102" s="143">
        <v>0</v>
      </c>
      <c r="W102" s="143">
        <v>15.513250000000001</v>
      </c>
      <c r="X102" s="143">
        <v>0.128</v>
      </c>
      <c r="Y102" s="143">
        <v>-15.385250000000001</v>
      </c>
      <c r="Z102" s="179">
        <f t="shared" si="10"/>
        <v>-35.5012525</v>
      </c>
      <c r="AA102" s="202">
        <f t="shared" si="11"/>
        <v>0</v>
      </c>
      <c r="AC102" s="179">
        <f t="shared" si="12"/>
        <v>-102.35967901100001</v>
      </c>
      <c r="AD102" s="179">
        <f t="shared" si="13"/>
        <v>0</v>
      </c>
    </row>
    <row r="103" spans="1:30" customFormat="1" ht="15">
      <c r="A103" s="164" t="s">
        <v>39</v>
      </c>
      <c r="B103" s="165">
        <v>19.195749999999993</v>
      </c>
      <c r="C103" s="165">
        <v>0</v>
      </c>
      <c r="D103" s="165">
        <v>-19.195749999999993</v>
      </c>
      <c r="E103" s="165">
        <f t="shared" si="7"/>
        <v>12.692147500000001</v>
      </c>
      <c r="F103" s="165">
        <f t="shared" si="8"/>
        <v>10.478099999999998</v>
      </c>
      <c r="G103" s="165">
        <f t="shared" si="9"/>
        <v>-2.2140475000000031</v>
      </c>
      <c r="H103" s="165">
        <v>3.800373307999994</v>
      </c>
      <c r="I103" s="165">
        <v>6.8372866119999891</v>
      </c>
      <c r="J103" s="165">
        <v>-3.0369133039999952</v>
      </c>
      <c r="K103" s="165">
        <v>-24.446710803999988</v>
      </c>
      <c r="M103" s="16"/>
      <c r="N103" s="143">
        <v>6.6296274999999998</v>
      </c>
      <c r="O103" s="143">
        <v>0.20749999999999999</v>
      </c>
      <c r="P103" s="143">
        <v>-6.4221274999999993</v>
      </c>
      <c r="Q103" s="143">
        <v>0</v>
      </c>
      <c r="R103" s="143">
        <v>7.0054999999999996</v>
      </c>
      <c r="S103" s="143">
        <v>7.0054999999999996</v>
      </c>
      <c r="T103" s="143">
        <v>0</v>
      </c>
      <c r="U103" s="143">
        <v>0</v>
      </c>
      <c r="V103" s="143">
        <v>0</v>
      </c>
      <c r="W103" s="143">
        <v>6.0625200000000001</v>
      </c>
      <c r="X103" s="143">
        <v>3.2650999999999994</v>
      </c>
      <c r="Y103" s="143">
        <v>-2.7974199999999994</v>
      </c>
      <c r="Z103" s="179">
        <f t="shared" si="10"/>
        <v>-2.2140474999999991</v>
      </c>
      <c r="AA103" s="202">
        <f t="shared" si="11"/>
        <v>3.9968028886505635E-15</v>
      </c>
      <c r="AC103" s="179">
        <f t="shared" si="12"/>
        <v>-24.446710803999991</v>
      </c>
      <c r="AD103" s="179">
        <f t="shared" si="13"/>
        <v>0</v>
      </c>
    </row>
    <row r="104" spans="1:30" customFormat="1" ht="15">
      <c r="A104" s="164" t="s">
        <v>93</v>
      </c>
      <c r="B104" s="165">
        <v>0</v>
      </c>
      <c r="C104" s="165">
        <v>0</v>
      </c>
      <c r="D104" s="165">
        <v>0</v>
      </c>
      <c r="E104" s="165">
        <f t="shared" si="7"/>
        <v>29.59732</v>
      </c>
      <c r="F104" s="165">
        <f t="shared" si="8"/>
        <v>0</v>
      </c>
      <c r="G104" s="165">
        <f t="shared" si="9"/>
        <v>-29.59732</v>
      </c>
      <c r="H104" s="165">
        <v>0.86451181799999888</v>
      </c>
      <c r="I104" s="165">
        <v>0.59925648799999887</v>
      </c>
      <c r="J104" s="165">
        <v>0.26525533000000001</v>
      </c>
      <c r="K104" s="165">
        <v>-29.332064670000001</v>
      </c>
      <c r="M104" s="16"/>
      <c r="N104" s="143">
        <v>29.59732</v>
      </c>
      <c r="O104" s="143">
        <v>0</v>
      </c>
      <c r="P104" s="143">
        <v>-29.59732</v>
      </c>
      <c r="Q104" s="143">
        <v>0</v>
      </c>
      <c r="R104" s="143">
        <v>0</v>
      </c>
      <c r="S104" s="143">
        <v>0</v>
      </c>
      <c r="T104" s="143">
        <v>0</v>
      </c>
      <c r="U104" s="143">
        <v>0</v>
      </c>
      <c r="V104" s="143">
        <v>0</v>
      </c>
      <c r="W104" s="143">
        <v>0</v>
      </c>
      <c r="X104" s="143">
        <v>0</v>
      </c>
      <c r="Y104" s="143">
        <v>0</v>
      </c>
      <c r="Z104" s="179">
        <f t="shared" si="10"/>
        <v>-29.59732</v>
      </c>
      <c r="AA104" s="202">
        <f t="shared" si="11"/>
        <v>0</v>
      </c>
      <c r="AC104" s="179">
        <f t="shared" si="12"/>
        <v>-29.332064670000001</v>
      </c>
      <c r="AD104" s="179">
        <f t="shared" si="13"/>
        <v>0</v>
      </c>
    </row>
    <row r="105" spans="1:30" customFormat="1" ht="15">
      <c r="A105" s="164" t="s">
        <v>45</v>
      </c>
      <c r="B105" s="165">
        <v>0</v>
      </c>
      <c r="C105" s="165">
        <v>0</v>
      </c>
      <c r="D105" s="165">
        <v>0</v>
      </c>
      <c r="E105" s="165">
        <f t="shared" si="7"/>
        <v>1.425</v>
      </c>
      <c r="F105" s="165">
        <f t="shared" si="8"/>
        <v>0.38722000000000001</v>
      </c>
      <c r="G105" s="165">
        <f t="shared" si="9"/>
        <v>-1.0377800000000001</v>
      </c>
      <c r="H105" s="165">
        <v>13.227577926999977</v>
      </c>
      <c r="I105" s="165">
        <v>0.69500287299999997</v>
      </c>
      <c r="J105" s="165">
        <v>12.532575053999977</v>
      </c>
      <c r="K105" s="165">
        <v>11.494795053999978</v>
      </c>
      <c r="M105" s="16"/>
      <c r="N105" s="143">
        <v>0</v>
      </c>
      <c r="O105" s="143">
        <v>0</v>
      </c>
      <c r="P105" s="143">
        <v>0</v>
      </c>
      <c r="Q105" s="143">
        <v>0</v>
      </c>
      <c r="R105" s="143">
        <v>0</v>
      </c>
      <c r="S105" s="143">
        <v>0</v>
      </c>
      <c r="T105" s="143">
        <v>0</v>
      </c>
      <c r="U105" s="143">
        <v>0</v>
      </c>
      <c r="V105" s="143">
        <v>0</v>
      </c>
      <c r="W105" s="143">
        <v>1.425</v>
      </c>
      <c r="X105" s="143">
        <v>0.38722000000000001</v>
      </c>
      <c r="Y105" s="143">
        <v>-1.0377799999999999</v>
      </c>
      <c r="Z105" s="179">
        <f t="shared" si="10"/>
        <v>-1.0377799999999999</v>
      </c>
      <c r="AA105" s="202">
        <f t="shared" si="11"/>
        <v>0</v>
      </c>
      <c r="AC105" s="179">
        <f t="shared" si="12"/>
        <v>11.494795053999978</v>
      </c>
      <c r="AD105" s="179">
        <f t="shared" si="13"/>
        <v>0</v>
      </c>
    </row>
    <row r="106" spans="1:30" customFormat="1" ht="15">
      <c r="A106" s="164" t="s">
        <v>359</v>
      </c>
      <c r="B106" s="165">
        <v>17.999999999999996</v>
      </c>
      <c r="C106" s="165">
        <v>0</v>
      </c>
      <c r="D106" s="165">
        <v>-17.999999999999996</v>
      </c>
      <c r="E106" s="165">
        <f t="shared" si="7"/>
        <v>64.647127499999996</v>
      </c>
      <c r="F106" s="165">
        <f t="shared" si="8"/>
        <v>0</v>
      </c>
      <c r="G106" s="165">
        <f t="shared" si="9"/>
        <v>-64.647127499999996</v>
      </c>
      <c r="H106" s="165">
        <v>0.15829999999999972</v>
      </c>
      <c r="I106" s="165">
        <v>1.4503924999999989</v>
      </c>
      <c r="J106" s="165">
        <v>-1.2920924999999992</v>
      </c>
      <c r="K106" s="165">
        <v>-83.939219999999992</v>
      </c>
      <c r="M106" s="16"/>
      <c r="N106" s="143">
        <v>61.675249999999998</v>
      </c>
      <c r="O106" s="143">
        <v>0</v>
      </c>
      <c r="P106" s="143">
        <v>-61.675249999999998</v>
      </c>
      <c r="Q106" s="143">
        <v>0</v>
      </c>
      <c r="R106" s="143">
        <v>0</v>
      </c>
      <c r="S106" s="143">
        <v>0</v>
      </c>
      <c r="T106" s="143">
        <v>0</v>
      </c>
      <c r="U106" s="143">
        <v>0</v>
      </c>
      <c r="V106" s="143">
        <v>0</v>
      </c>
      <c r="W106" s="143">
        <v>2.9718774999999997</v>
      </c>
      <c r="X106" s="143">
        <v>0</v>
      </c>
      <c r="Y106" s="143">
        <v>-2.9718774999999997</v>
      </c>
      <c r="Z106" s="179">
        <f t="shared" si="10"/>
        <v>-64.647127499999996</v>
      </c>
      <c r="AA106" s="202">
        <f t="shared" si="11"/>
        <v>0</v>
      </c>
      <c r="AC106" s="179">
        <f t="shared" si="12"/>
        <v>-83.939219999999992</v>
      </c>
      <c r="AD106" s="179">
        <f t="shared" si="13"/>
        <v>0</v>
      </c>
    </row>
    <row r="107" spans="1:30" customFormat="1" ht="15">
      <c r="A107" s="164" t="s">
        <v>51</v>
      </c>
      <c r="B107" s="165">
        <v>1.101375</v>
      </c>
      <c r="C107" s="165">
        <v>0</v>
      </c>
      <c r="D107" s="165">
        <v>-1.101375</v>
      </c>
      <c r="E107" s="165">
        <f t="shared" si="7"/>
        <v>10.986934999999999</v>
      </c>
      <c r="F107" s="165">
        <f t="shared" si="8"/>
        <v>0</v>
      </c>
      <c r="G107" s="165">
        <f t="shared" si="9"/>
        <v>-10.986934999999999</v>
      </c>
      <c r="H107" s="165">
        <v>0.95466995499999585</v>
      </c>
      <c r="I107" s="165">
        <v>1.6745749579999933</v>
      </c>
      <c r="J107" s="165">
        <v>-0.71990500299999749</v>
      </c>
      <c r="K107" s="165">
        <v>-12.808215002999995</v>
      </c>
      <c r="M107" s="16"/>
      <c r="N107" s="143">
        <v>8.755374999999999</v>
      </c>
      <c r="O107" s="143">
        <v>0</v>
      </c>
      <c r="P107" s="143">
        <v>-8.755374999999999</v>
      </c>
      <c r="Q107" s="143">
        <v>0</v>
      </c>
      <c r="R107" s="143">
        <v>0</v>
      </c>
      <c r="S107" s="143">
        <v>0</v>
      </c>
      <c r="T107" s="143">
        <v>0</v>
      </c>
      <c r="U107" s="143">
        <v>0</v>
      </c>
      <c r="V107" s="143">
        <v>0</v>
      </c>
      <c r="W107" s="143">
        <v>2.2315600000000004</v>
      </c>
      <c r="X107" s="143">
        <v>0</v>
      </c>
      <c r="Y107" s="143">
        <v>-2.2315600000000004</v>
      </c>
      <c r="Z107" s="179">
        <f t="shared" si="10"/>
        <v>-10.986934999999999</v>
      </c>
      <c r="AA107" s="202">
        <f t="shared" si="11"/>
        <v>0</v>
      </c>
      <c r="AC107" s="179">
        <f t="shared" si="12"/>
        <v>-12.808215002999997</v>
      </c>
      <c r="AD107" s="179">
        <f t="shared" si="13"/>
        <v>0</v>
      </c>
    </row>
    <row r="108" spans="1:30" customFormat="1" ht="15">
      <c r="A108" s="177" t="s">
        <v>420</v>
      </c>
      <c r="B108" s="165">
        <v>0</v>
      </c>
      <c r="C108" s="165">
        <v>0</v>
      </c>
      <c r="D108" s="165">
        <v>0</v>
      </c>
      <c r="E108" s="165">
        <f t="shared" si="7"/>
        <v>0</v>
      </c>
      <c r="F108" s="165">
        <f t="shared" si="8"/>
        <v>0</v>
      </c>
      <c r="G108" s="165">
        <f t="shared" si="9"/>
        <v>0</v>
      </c>
      <c r="H108" s="165">
        <v>1.3238698229999981</v>
      </c>
      <c r="I108" s="165">
        <v>2.2119247959999964</v>
      </c>
      <c r="J108" s="165">
        <v>-0.88805497299999825</v>
      </c>
      <c r="K108" s="165">
        <v>-0.88805497299999825</v>
      </c>
      <c r="M108" s="16"/>
      <c r="N108" s="143">
        <v>0</v>
      </c>
      <c r="O108" s="143">
        <v>0</v>
      </c>
      <c r="P108" s="143">
        <v>0</v>
      </c>
      <c r="Q108" s="143">
        <v>0</v>
      </c>
      <c r="R108" s="143">
        <v>0</v>
      </c>
      <c r="S108" s="143">
        <v>0</v>
      </c>
      <c r="T108" s="143">
        <v>0</v>
      </c>
      <c r="U108" s="143">
        <v>0</v>
      </c>
      <c r="V108" s="143">
        <v>0</v>
      </c>
      <c r="W108" s="143">
        <v>0</v>
      </c>
      <c r="X108" s="143">
        <v>0</v>
      </c>
      <c r="Y108" s="143">
        <v>0</v>
      </c>
      <c r="Z108" s="179">
        <f t="shared" si="10"/>
        <v>0</v>
      </c>
      <c r="AA108" s="202">
        <f t="shared" si="11"/>
        <v>0</v>
      </c>
      <c r="AC108" s="179">
        <f t="shared" si="12"/>
        <v>-0.88805497299999825</v>
      </c>
      <c r="AD108" s="179">
        <f t="shared" si="13"/>
        <v>0</v>
      </c>
    </row>
    <row r="109" spans="1:30" customFormat="1" ht="15">
      <c r="A109" s="164" t="s">
        <v>472</v>
      </c>
      <c r="B109" s="165">
        <v>601.69290749999993</v>
      </c>
      <c r="C109" s="165">
        <v>0</v>
      </c>
      <c r="D109" s="165">
        <v>-601.69290749999993</v>
      </c>
      <c r="E109" s="165">
        <f t="shared" si="7"/>
        <v>48.213464999999992</v>
      </c>
      <c r="F109" s="165">
        <f t="shared" si="8"/>
        <v>0</v>
      </c>
      <c r="G109" s="165">
        <f t="shared" si="9"/>
        <v>-48.213464999999992</v>
      </c>
      <c r="H109" s="165">
        <v>2.8947775620000007</v>
      </c>
      <c r="I109" s="165">
        <v>5.8379654609999685</v>
      </c>
      <c r="J109" s="165">
        <v>-2.9431878989999678</v>
      </c>
      <c r="K109" s="165">
        <v>-652.84956039899987</v>
      </c>
      <c r="M109" s="16"/>
      <c r="N109" s="143">
        <v>41.339507499999989</v>
      </c>
      <c r="O109" s="143">
        <v>0</v>
      </c>
      <c r="P109" s="143">
        <v>-41.339507499999989</v>
      </c>
      <c r="Q109" s="143">
        <v>0</v>
      </c>
      <c r="R109" s="143">
        <v>0</v>
      </c>
      <c r="S109" s="143">
        <v>0</v>
      </c>
      <c r="T109" s="143">
        <v>0</v>
      </c>
      <c r="U109" s="143">
        <v>0</v>
      </c>
      <c r="V109" s="143">
        <v>0</v>
      </c>
      <c r="W109" s="143">
        <v>6.8739575000000022</v>
      </c>
      <c r="X109" s="143">
        <v>0</v>
      </c>
      <c r="Y109" s="143">
        <v>-6.8739575000000022</v>
      </c>
      <c r="Z109" s="179">
        <f t="shared" si="10"/>
        <v>-48.213464999999992</v>
      </c>
      <c r="AA109" s="202">
        <f t="shared" si="11"/>
        <v>0</v>
      </c>
      <c r="AC109" s="179">
        <f t="shared" si="12"/>
        <v>-652.84956039899998</v>
      </c>
      <c r="AD109" s="179">
        <f t="shared" si="13"/>
        <v>0</v>
      </c>
    </row>
    <row r="110" spans="1:30" customFormat="1" ht="15">
      <c r="A110" s="164" t="s">
        <v>360</v>
      </c>
      <c r="B110" s="165">
        <v>459.11603999999988</v>
      </c>
      <c r="C110" s="165">
        <v>0</v>
      </c>
      <c r="D110" s="165">
        <v>-459.11603999999988</v>
      </c>
      <c r="E110" s="165">
        <f t="shared" si="7"/>
        <v>187.61948000000001</v>
      </c>
      <c r="F110" s="165">
        <f t="shared" si="8"/>
        <v>0.13658999999999999</v>
      </c>
      <c r="G110" s="165">
        <f t="shared" si="9"/>
        <v>-187.48289</v>
      </c>
      <c r="H110" s="165">
        <v>4.0350963870000021</v>
      </c>
      <c r="I110" s="165">
        <v>18.522356157999937</v>
      </c>
      <c r="J110" s="165">
        <v>-14.487259770999934</v>
      </c>
      <c r="K110" s="165">
        <v>-661.08618977099979</v>
      </c>
      <c r="M110" s="16"/>
      <c r="N110" s="143">
        <v>181.40829500000001</v>
      </c>
      <c r="O110" s="143">
        <v>0</v>
      </c>
      <c r="P110" s="143">
        <v>-181.40829500000001</v>
      </c>
      <c r="Q110" s="143">
        <v>0</v>
      </c>
      <c r="R110" s="143">
        <v>0</v>
      </c>
      <c r="S110" s="143">
        <v>0</v>
      </c>
      <c r="T110" s="143">
        <v>0</v>
      </c>
      <c r="U110" s="143">
        <v>0</v>
      </c>
      <c r="V110" s="143">
        <v>0</v>
      </c>
      <c r="W110" s="143">
        <v>6.2111850000000013</v>
      </c>
      <c r="X110" s="143">
        <v>0.13658999999999999</v>
      </c>
      <c r="Y110" s="143">
        <v>-6.0745950000000013</v>
      </c>
      <c r="Z110" s="179">
        <f t="shared" si="10"/>
        <v>-187.48289</v>
      </c>
      <c r="AA110" s="202">
        <f t="shared" si="11"/>
        <v>0</v>
      </c>
      <c r="AC110" s="179">
        <f t="shared" si="12"/>
        <v>-661.08618977099979</v>
      </c>
      <c r="AD110" s="179">
        <f t="shared" si="13"/>
        <v>0</v>
      </c>
    </row>
    <row r="111" spans="1:30" customFormat="1" ht="15">
      <c r="A111" s="164" t="s">
        <v>473</v>
      </c>
      <c r="B111" s="165">
        <v>113.91561250000002</v>
      </c>
      <c r="C111" s="165">
        <v>0</v>
      </c>
      <c r="D111" s="165">
        <v>-113.91561250000002</v>
      </c>
      <c r="E111" s="165">
        <f t="shared" si="7"/>
        <v>121.67747250000001</v>
      </c>
      <c r="F111" s="165">
        <f t="shared" si="8"/>
        <v>0</v>
      </c>
      <c r="G111" s="165">
        <f t="shared" si="9"/>
        <v>-121.67747250000001</v>
      </c>
      <c r="H111" s="165">
        <v>1.8557064419999907</v>
      </c>
      <c r="I111" s="165">
        <v>4.1000651729999937</v>
      </c>
      <c r="J111" s="166">
        <v>-2.2443587310000028</v>
      </c>
      <c r="K111" s="166">
        <v>-237.83744373100004</v>
      </c>
      <c r="M111" s="16"/>
      <c r="N111" s="143">
        <v>121.45147250000001</v>
      </c>
      <c r="O111" s="143">
        <v>0</v>
      </c>
      <c r="P111" s="143">
        <v>-121.45147250000001</v>
      </c>
      <c r="Q111" s="143">
        <v>0</v>
      </c>
      <c r="R111" s="143">
        <v>0</v>
      </c>
      <c r="S111" s="143">
        <v>0</v>
      </c>
      <c r="T111" s="143">
        <v>0</v>
      </c>
      <c r="U111" s="143">
        <v>0</v>
      </c>
      <c r="V111" s="143">
        <v>0</v>
      </c>
      <c r="W111" s="143">
        <v>0.22600000000000001</v>
      </c>
      <c r="X111" s="143">
        <v>0</v>
      </c>
      <c r="Y111" s="143">
        <v>-0.22600000000000001</v>
      </c>
      <c r="Z111" s="179">
        <f t="shared" si="10"/>
        <v>-121.67747250000001</v>
      </c>
      <c r="AA111" s="202">
        <f t="shared" si="11"/>
        <v>0</v>
      </c>
      <c r="AC111" s="179">
        <f t="shared" si="12"/>
        <v>-237.83744373100004</v>
      </c>
      <c r="AD111" s="179">
        <f t="shared" si="13"/>
        <v>0</v>
      </c>
    </row>
    <row r="112" spans="1:30" customFormat="1" ht="15">
      <c r="A112" s="164" t="s">
        <v>416</v>
      </c>
      <c r="B112" s="165">
        <v>0</v>
      </c>
      <c r="C112" s="165">
        <v>0</v>
      </c>
      <c r="D112" s="165">
        <v>0</v>
      </c>
      <c r="E112" s="165">
        <f t="shared" si="7"/>
        <v>0.86117250000000001</v>
      </c>
      <c r="F112" s="165">
        <f t="shared" si="8"/>
        <v>0</v>
      </c>
      <c r="G112" s="165">
        <f t="shared" si="9"/>
        <v>-0.86117250000000001</v>
      </c>
      <c r="H112" s="165">
        <v>0.49002084499999593</v>
      </c>
      <c r="I112" s="165">
        <v>0.31962830100000061</v>
      </c>
      <c r="J112" s="165">
        <v>0.17039254399999532</v>
      </c>
      <c r="K112" s="165">
        <v>-0.69077995600000475</v>
      </c>
      <c r="M112" s="16"/>
      <c r="N112" s="143">
        <v>0.86117250000000001</v>
      </c>
      <c r="O112" s="143">
        <v>0</v>
      </c>
      <c r="P112" s="143">
        <v>-0.86117250000000001</v>
      </c>
      <c r="Q112" s="143">
        <v>0</v>
      </c>
      <c r="R112" s="143">
        <v>0</v>
      </c>
      <c r="S112" s="143">
        <v>0</v>
      </c>
      <c r="T112" s="143">
        <v>0</v>
      </c>
      <c r="U112" s="143">
        <v>0</v>
      </c>
      <c r="V112" s="143">
        <v>0</v>
      </c>
      <c r="W112" s="143">
        <v>0</v>
      </c>
      <c r="X112" s="143">
        <v>0</v>
      </c>
      <c r="Y112" s="143">
        <v>0</v>
      </c>
      <c r="Z112" s="179">
        <f t="shared" si="10"/>
        <v>-0.86117250000000001</v>
      </c>
      <c r="AA112" s="202">
        <f t="shared" si="11"/>
        <v>0</v>
      </c>
      <c r="AC112" s="179">
        <f t="shared" si="12"/>
        <v>-0.69077995600000475</v>
      </c>
      <c r="AD112" s="179">
        <f t="shared" si="13"/>
        <v>0</v>
      </c>
    </row>
    <row r="113" spans="1:30" customFormat="1" ht="15">
      <c r="A113" s="164" t="s">
        <v>401</v>
      </c>
      <c r="B113" s="165">
        <v>308.11394249999989</v>
      </c>
      <c r="C113" s="165">
        <v>0</v>
      </c>
      <c r="D113" s="165">
        <v>-308.11394249999989</v>
      </c>
      <c r="E113" s="165">
        <f t="shared" si="7"/>
        <v>136.62324999999998</v>
      </c>
      <c r="F113" s="165">
        <f t="shared" si="8"/>
        <v>0</v>
      </c>
      <c r="G113" s="165">
        <f t="shared" si="9"/>
        <v>-136.62324999999998</v>
      </c>
      <c r="H113" s="165">
        <v>0.4615930359999989</v>
      </c>
      <c r="I113" s="165">
        <v>6.5832484539999845</v>
      </c>
      <c r="J113" s="165">
        <v>-6.1216554179999854</v>
      </c>
      <c r="K113" s="165">
        <v>-450.85884791799987</v>
      </c>
      <c r="M113" s="16"/>
      <c r="N113" s="143">
        <v>136.03449999999998</v>
      </c>
      <c r="O113" s="143">
        <v>0</v>
      </c>
      <c r="P113" s="143">
        <v>-136.03449999999998</v>
      </c>
      <c r="Q113" s="143">
        <v>0</v>
      </c>
      <c r="R113" s="143">
        <v>0</v>
      </c>
      <c r="S113" s="143">
        <v>0</v>
      </c>
      <c r="T113" s="143">
        <v>0</v>
      </c>
      <c r="U113" s="143">
        <v>0</v>
      </c>
      <c r="V113" s="143">
        <v>0</v>
      </c>
      <c r="W113" s="143">
        <v>0.58875</v>
      </c>
      <c r="X113" s="143">
        <v>0</v>
      </c>
      <c r="Y113" s="143">
        <v>-0.58875</v>
      </c>
      <c r="Z113" s="179">
        <f t="shared" si="10"/>
        <v>-136.62324999999998</v>
      </c>
      <c r="AA113" s="202">
        <f t="shared" si="11"/>
        <v>0</v>
      </c>
      <c r="AC113" s="179">
        <f t="shared" si="12"/>
        <v>-450.85884791799987</v>
      </c>
      <c r="AD113" s="179">
        <f t="shared" si="13"/>
        <v>0</v>
      </c>
    </row>
    <row r="114" spans="1:30" customFormat="1" ht="15">
      <c r="A114" s="164" t="s">
        <v>537</v>
      </c>
      <c r="B114" s="165">
        <v>16.73</v>
      </c>
      <c r="C114" s="165">
        <v>0</v>
      </c>
      <c r="D114" s="165">
        <v>-16.73</v>
      </c>
      <c r="E114" s="165">
        <f t="shared" si="7"/>
        <v>61.214292500000013</v>
      </c>
      <c r="F114" s="165">
        <f t="shared" si="8"/>
        <v>0</v>
      </c>
      <c r="G114" s="165">
        <f t="shared" si="9"/>
        <v>-61.214292500000013</v>
      </c>
      <c r="H114" s="165">
        <v>3.0404766479999963</v>
      </c>
      <c r="I114" s="165">
        <v>0.63469236299999932</v>
      </c>
      <c r="J114" s="165">
        <v>2.4057842849999971</v>
      </c>
      <c r="K114" s="165">
        <v>-75.538508215000022</v>
      </c>
      <c r="M114" s="16"/>
      <c r="N114" s="143">
        <v>42.396340000000009</v>
      </c>
      <c r="O114" s="143">
        <v>0</v>
      </c>
      <c r="P114" s="143">
        <v>-42.396340000000009</v>
      </c>
      <c r="Q114" s="143">
        <v>0</v>
      </c>
      <c r="R114" s="143">
        <v>0</v>
      </c>
      <c r="S114" s="143">
        <v>0</v>
      </c>
      <c r="T114" s="143">
        <v>0</v>
      </c>
      <c r="U114" s="143">
        <v>0</v>
      </c>
      <c r="V114" s="143">
        <v>0</v>
      </c>
      <c r="W114" s="143">
        <v>18.817952500000004</v>
      </c>
      <c r="X114" s="143">
        <v>0</v>
      </c>
      <c r="Y114" s="143">
        <v>-18.817952500000004</v>
      </c>
      <c r="Z114" s="179">
        <f t="shared" si="10"/>
        <v>-61.214292500000013</v>
      </c>
      <c r="AA114" s="202">
        <f t="shared" si="11"/>
        <v>0</v>
      </c>
      <c r="AC114" s="179">
        <f t="shared" si="12"/>
        <v>-75.538508215000022</v>
      </c>
      <c r="AD114" s="179">
        <f t="shared" si="13"/>
        <v>0</v>
      </c>
    </row>
    <row r="115" spans="1:30" customFormat="1" ht="15">
      <c r="A115" s="164" t="s">
        <v>483</v>
      </c>
      <c r="B115" s="165">
        <v>111.59999999999998</v>
      </c>
      <c r="C115" s="165">
        <v>0</v>
      </c>
      <c r="D115" s="165">
        <v>-111.59999999999998</v>
      </c>
      <c r="E115" s="165">
        <f t="shared" si="7"/>
        <v>141.753445</v>
      </c>
      <c r="F115" s="165">
        <f t="shared" si="8"/>
        <v>0</v>
      </c>
      <c r="G115" s="165">
        <f t="shared" si="9"/>
        <v>-141.753445</v>
      </c>
      <c r="H115" s="165">
        <v>2.9229388890000023</v>
      </c>
      <c r="I115" s="165">
        <v>4.6001309539999742</v>
      </c>
      <c r="J115" s="165">
        <v>-1.6771920649999719</v>
      </c>
      <c r="K115" s="165">
        <v>-255.03063706499995</v>
      </c>
      <c r="M115" s="16"/>
      <c r="N115" s="143">
        <v>135.95850250000001</v>
      </c>
      <c r="O115" s="143">
        <v>0</v>
      </c>
      <c r="P115" s="143">
        <v>-135.95850250000001</v>
      </c>
      <c r="Q115" s="143">
        <v>0</v>
      </c>
      <c r="R115" s="143">
        <v>0</v>
      </c>
      <c r="S115" s="143">
        <v>0</v>
      </c>
      <c r="T115" s="143">
        <v>0</v>
      </c>
      <c r="U115" s="143">
        <v>0</v>
      </c>
      <c r="V115" s="143">
        <v>0</v>
      </c>
      <c r="W115" s="143">
        <v>5.7949425000000003</v>
      </c>
      <c r="X115" s="143">
        <v>0</v>
      </c>
      <c r="Y115" s="143">
        <v>-5.7949425000000003</v>
      </c>
      <c r="Z115" s="179">
        <f t="shared" si="10"/>
        <v>-141.753445</v>
      </c>
      <c r="AA115" s="202">
        <f t="shared" si="11"/>
        <v>0</v>
      </c>
      <c r="AC115" s="179">
        <f t="shared" si="12"/>
        <v>-255.03063706499995</v>
      </c>
      <c r="AD115" s="179">
        <f t="shared" si="13"/>
        <v>0</v>
      </c>
    </row>
    <row r="116" spans="1:30" customFormat="1" ht="15">
      <c r="A116" s="164" t="s">
        <v>750</v>
      </c>
      <c r="B116" s="165">
        <v>4.5999999999999996</v>
      </c>
      <c r="C116" s="165">
        <v>0</v>
      </c>
      <c r="D116" s="165">
        <v>-4.5999999999999996</v>
      </c>
      <c r="E116" s="165">
        <f t="shared" si="7"/>
        <v>24.028020000000001</v>
      </c>
      <c r="F116" s="165">
        <f t="shared" si="8"/>
        <v>1.5122975000000001</v>
      </c>
      <c r="G116" s="165">
        <f t="shared" si="9"/>
        <v>-22.515722500000003</v>
      </c>
      <c r="H116" s="165">
        <v>0</v>
      </c>
      <c r="I116" s="165">
        <v>0</v>
      </c>
      <c r="J116" s="165">
        <v>0</v>
      </c>
      <c r="K116" s="165">
        <v>-27.115722500000004</v>
      </c>
      <c r="M116" s="16"/>
      <c r="N116" s="143">
        <v>19.861265000000003</v>
      </c>
      <c r="O116" s="143">
        <v>0</v>
      </c>
      <c r="P116" s="143">
        <v>-19.861265000000003</v>
      </c>
      <c r="Q116" s="143">
        <v>0</v>
      </c>
      <c r="R116" s="143">
        <v>0</v>
      </c>
      <c r="S116" s="143">
        <v>0</v>
      </c>
      <c r="T116" s="143">
        <v>0</v>
      </c>
      <c r="U116" s="143">
        <v>0</v>
      </c>
      <c r="V116" s="143">
        <v>0</v>
      </c>
      <c r="W116" s="143">
        <v>4.1667549999999993</v>
      </c>
      <c r="X116" s="143">
        <v>1.5122975000000001</v>
      </c>
      <c r="Y116" s="143">
        <v>-2.6544574999999999</v>
      </c>
      <c r="Z116" s="179">
        <f t="shared" si="10"/>
        <v>-22.515722500000003</v>
      </c>
      <c r="AA116" s="202">
        <f t="shared" si="11"/>
        <v>0</v>
      </c>
      <c r="AC116" s="179">
        <f t="shared" si="12"/>
        <v>-27.115722500000004</v>
      </c>
      <c r="AD116" s="179">
        <f t="shared" si="13"/>
        <v>0</v>
      </c>
    </row>
    <row r="117" spans="1:30" customFormat="1" ht="15">
      <c r="A117" s="164" t="s">
        <v>518</v>
      </c>
      <c r="B117" s="165">
        <v>71.351999999999975</v>
      </c>
      <c r="C117" s="165">
        <v>0</v>
      </c>
      <c r="D117" s="165">
        <v>-71.351999999999975</v>
      </c>
      <c r="E117" s="165">
        <f t="shared" si="7"/>
        <v>14.231605</v>
      </c>
      <c r="F117" s="165">
        <f t="shared" si="8"/>
        <v>0</v>
      </c>
      <c r="G117" s="165">
        <f t="shared" si="9"/>
        <v>-14.231605</v>
      </c>
      <c r="H117" s="165">
        <v>2.1372683459999959</v>
      </c>
      <c r="I117" s="165">
        <v>1.9940199829999963</v>
      </c>
      <c r="J117" s="165">
        <v>0.14324836299999966</v>
      </c>
      <c r="K117" s="165">
        <v>-85.440356636999979</v>
      </c>
      <c r="M117" s="16"/>
      <c r="N117" s="143">
        <v>10.939355000000001</v>
      </c>
      <c r="O117" s="143">
        <v>0</v>
      </c>
      <c r="P117" s="143">
        <v>-10.939355000000001</v>
      </c>
      <c r="Q117" s="143">
        <v>0</v>
      </c>
      <c r="R117" s="143">
        <v>0</v>
      </c>
      <c r="S117" s="143">
        <v>0</v>
      </c>
      <c r="T117" s="143">
        <v>0</v>
      </c>
      <c r="U117" s="143">
        <v>0</v>
      </c>
      <c r="V117" s="143">
        <v>0</v>
      </c>
      <c r="W117" s="143">
        <v>3.2922499999999997</v>
      </c>
      <c r="X117" s="143">
        <v>0</v>
      </c>
      <c r="Y117" s="143">
        <v>-3.2922499999999997</v>
      </c>
      <c r="Z117" s="179">
        <f t="shared" si="10"/>
        <v>-14.231605</v>
      </c>
      <c r="AA117" s="202">
        <f t="shared" si="11"/>
        <v>0</v>
      </c>
      <c r="AC117" s="179">
        <f t="shared" si="12"/>
        <v>-85.440356636999979</v>
      </c>
      <c r="AD117" s="179">
        <f t="shared" si="13"/>
        <v>0</v>
      </c>
    </row>
    <row r="118" spans="1:30" customFormat="1" ht="15">
      <c r="A118" s="164" t="s">
        <v>474</v>
      </c>
      <c r="B118" s="165">
        <v>0</v>
      </c>
      <c r="C118" s="165">
        <v>0</v>
      </c>
      <c r="D118" s="165">
        <v>0</v>
      </c>
      <c r="E118" s="165">
        <f t="shared" si="7"/>
        <v>11.502174999999998</v>
      </c>
      <c r="F118" s="165">
        <f t="shared" si="8"/>
        <v>0</v>
      </c>
      <c r="G118" s="165">
        <f t="shared" si="9"/>
        <v>-11.502174999999998</v>
      </c>
      <c r="H118" s="165">
        <v>1.3797051899999977</v>
      </c>
      <c r="I118" s="165">
        <v>33.487198838999937</v>
      </c>
      <c r="J118" s="165">
        <v>-32.107493648999942</v>
      </c>
      <c r="K118" s="165">
        <v>-43.609668648999943</v>
      </c>
      <c r="M118" s="16"/>
      <c r="N118" s="143">
        <v>0</v>
      </c>
      <c r="O118" s="143">
        <v>0</v>
      </c>
      <c r="P118" s="143">
        <v>0</v>
      </c>
      <c r="Q118" s="143">
        <v>0</v>
      </c>
      <c r="R118" s="143">
        <v>0</v>
      </c>
      <c r="S118" s="143">
        <v>0</v>
      </c>
      <c r="T118" s="143">
        <v>0</v>
      </c>
      <c r="U118" s="143">
        <v>0</v>
      </c>
      <c r="V118" s="143">
        <v>0</v>
      </c>
      <c r="W118" s="143">
        <v>11.502174999999998</v>
      </c>
      <c r="X118" s="143">
        <v>0</v>
      </c>
      <c r="Y118" s="143">
        <v>-11.502174999999998</v>
      </c>
      <c r="Z118" s="179">
        <f t="shared" si="10"/>
        <v>-11.502174999999998</v>
      </c>
      <c r="AA118" s="202">
        <f t="shared" si="11"/>
        <v>0</v>
      </c>
      <c r="AC118" s="179">
        <f t="shared" si="12"/>
        <v>-43.609668648999943</v>
      </c>
      <c r="AD118" s="179">
        <f t="shared" si="13"/>
        <v>0</v>
      </c>
    </row>
    <row r="119" spans="1:30" customFormat="1" ht="15">
      <c r="A119" s="164" t="s">
        <v>480</v>
      </c>
      <c r="B119" s="165">
        <v>18</v>
      </c>
      <c r="C119" s="165">
        <v>0</v>
      </c>
      <c r="D119" s="165">
        <v>-18</v>
      </c>
      <c r="E119" s="165">
        <f t="shared" si="7"/>
        <v>21.055402500000003</v>
      </c>
      <c r="F119" s="165">
        <f t="shared" si="8"/>
        <v>0</v>
      </c>
      <c r="G119" s="165">
        <f t="shared" si="9"/>
        <v>-21.055402500000003</v>
      </c>
      <c r="H119" s="165">
        <v>0.84299084799999846</v>
      </c>
      <c r="I119" s="165">
        <v>2.3182446329999964</v>
      </c>
      <c r="J119" s="165">
        <v>-1.4752537849999978</v>
      </c>
      <c r="K119" s="165">
        <v>-40.530656284999999</v>
      </c>
      <c r="M119" s="16"/>
      <c r="N119" s="143">
        <v>0</v>
      </c>
      <c r="O119" s="143">
        <v>0</v>
      </c>
      <c r="P119" s="143">
        <v>0</v>
      </c>
      <c r="Q119" s="143">
        <v>0</v>
      </c>
      <c r="R119" s="143">
        <v>0</v>
      </c>
      <c r="S119" s="143">
        <v>0</v>
      </c>
      <c r="T119" s="143">
        <v>0</v>
      </c>
      <c r="U119" s="143">
        <v>0</v>
      </c>
      <c r="V119" s="143">
        <v>0</v>
      </c>
      <c r="W119" s="143">
        <v>21.055402500000003</v>
      </c>
      <c r="X119" s="143">
        <v>0</v>
      </c>
      <c r="Y119" s="143">
        <v>-21.055402500000003</v>
      </c>
      <c r="Z119" s="179">
        <f t="shared" si="10"/>
        <v>-21.055402500000003</v>
      </c>
      <c r="AA119" s="202">
        <f t="shared" si="11"/>
        <v>0</v>
      </c>
      <c r="AC119" s="179">
        <f t="shared" si="12"/>
        <v>-40.530656284999999</v>
      </c>
      <c r="AD119" s="179">
        <f t="shared" si="13"/>
        <v>0</v>
      </c>
    </row>
    <row r="120" spans="1:30" customFormat="1" ht="15">
      <c r="A120" s="164" t="s">
        <v>519</v>
      </c>
      <c r="B120" s="165">
        <v>370.16716750000006</v>
      </c>
      <c r="C120" s="165">
        <v>0</v>
      </c>
      <c r="D120" s="165">
        <v>-370.16716750000006</v>
      </c>
      <c r="E120" s="165">
        <f t="shared" si="7"/>
        <v>35.013754999999996</v>
      </c>
      <c r="F120" s="165">
        <f t="shared" si="8"/>
        <v>0</v>
      </c>
      <c r="G120" s="165">
        <f t="shared" si="9"/>
        <v>-35.013754999999996</v>
      </c>
      <c r="H120" s="165">
        <v>3.8344108199999978</v>
      </c>
      <c r="I120" s="165">
        <v>8.9638320399999909</v>
      </c>
      <c r="J120" s="165">
        <v>-5.1294212199999931</v>
      </c>
      <c r="K120" s="165">
        <v>-410.31034372000005</v>
      </c>
      <c r="M120" s="16"/>
      <c r="N120" s="143">
        <v>11.375359999999999</v>
      </c>
      <c r="O120" s="143">
        <v>0</v>
      </c>
      <c r="P120" s="143">
        <v>-11.375359999999999</v>
      </c>
      <c r="Q120" s="143">
        <v>0</v>
      </c>
      <c r="R120" s="143">
        <v>0</v>
      </c>
      <c r="S120" s="143">
        <v>0</v>
      </c>
      <c r="T120" s="143">
        <v>0</v>
      </c>
      <c r="U120" s="143">
        <v>0</v>
      </c>
      <c r="V120" s="143">
        <v>0</v>
      </c>
      <c r="W120" s="143">
        <v>23.638394999999996</v>
      </c>
      <c r="X120" s="143">
        <v>0</v>
      </c>
      <c r="Y120" s="143">
        <v>-23.638394999999996</v>
      </c>
      <c r="Z120" s="179">
        <f t="shared" si="10"/>
        <v>-35.013754999999996</v>
      </c>
      <c r="AA120" s="202">
        <f t="shared" si="11"/>
        <v>0</v>
      </c>
      <c r="AC120" s="179">
        <f t="shared" si="12"/>
        <v>-410.31034372000005</v>
      </c>
      <c r="AD120" s="179">
        <f t="shared" si="13"/>
        <v>0</v>
      </c>
    </row>
    <row r="121" spans="1:30" customFormat="1" ht="15">
      <c r="A121" s="164" t="s">
        <v>528</v>
      </c>
      <c r="B121" s="165">
        <v>74.376000000000005</v>
      </c>
      <c r="C121" s="165">
        <v>0</v>
      </c>
      <c r="D121" s="165">
        <v>-74.376000000000005</v>
      </c>
      <c r="E121" s="165">
        <f t="shared" si="7"/>
        <v>124.28314499999999</v>
      </c>
      <c r="F121" s="165">
        <f t="shared" si="8"/>
        <v>0.17657500000000001</v>
      </c>
      <c r="G121" s="165">
        <f t="shared" si="9"/>
        <v>-124.10656999999999</v>
      </c>
      <c r="H121" s="165">
        <v>0.89981432799999927</v>
      </c>
      <c r="I121" s="165">
        <v>2.2339414049999946</v>
      </c>
      <c r="J121" s="165">
        <v>-1.3341270769999953</v>
      </c>
      <c r="K121" s="165">
        <v>-199.81669707700001</v>
      </c>
      <c r="M121" s="16"/>
      <c r="N121" s="143">
        <v>98.528447499999999</v>
      </c>
      <c r="O121" s="143">
        <v>0</v>
      </c>
      <c r="P121" s="143">
        <v>-98.528447499999999</v>
      </c>
      <c r="Q121" s="143">
        <v>0</v>
      </c>
      <c r="R121" s="143">
        <v>0</v>
      </c>
      <c r="S121" s="143">
        <v>0</v>
      </c>
      <c r="T121" s="143">
        <v>0</v>
      </c>
      <c r="U121" s="143">
        <v>0</v>
      </c>
      <c r="V121" s="143">
        <v>0</v>
      </c>
      <c r="W121" s="143">
        <v>25.754697499999999</v>
      </c>
      <c r="X121" s="143">
        <v>0.17657500000000001</v>
      </c>
      <c r="Y121" s="143">
        <v>-25.578122499999999</v>
      </c>
      <c r="Z121" s="179">
        <f t="shared" si="10"/>
        <v>-124.10657</v>
      </c>
      <c r="AA121" s="202">
        <f t="shared" si="11"/>
        <v>0</v>
      </c>
      <c r="AC121" s="179">
        <f t="shared" si="12"/>
        <v>-199.81669707700001</v>
      </c>
      <c r="AD121" s="179">
        <f t="shared" si="13"/>
        <v>0</v>
      </c>
    </row>
    <row r="122" spans="1:30" customFormat="1" ht="15">
      <c r="A122" s="164" t="s">
        <v>550</v>
      </c>
      <c r="B122" s="165">
        <v>0</v>
      </c>
      <c r="C122" s="165">
        <v>0</v>
      </c>
      <c r="D122" s="165">
        <v>0</v>
      </c>
      <c r="E122" s="165">
        <f t="shared" si="7"/>
        <v>0</v>
      </c>
      <c r="F122" s="165">
        <f t="shared" si="8"/>
        <v>0</v>
      </c>
      <c r="G122" s="165">
        <f t="shared" si="9"/>
        <v>0</v>
      </c>
      <c r="H122" s="165">
        <v>0.13224960299999988</v>
      </c>
      <c r="I122" s="165">
        <v>0.18551106599999995</v>
      </c>
      <c r="J122" s="165">
        <v>-5.3261463000000064E-2</v>
      </c>
      <c r="K122" s="165">
        <v>-5.3261463000000064E-2</v>
      </c>
      <c r="M122" s="16"/>
      <c r="N122" s="143">
        <v>0</v>
      </c>
      <c r="O122" s="143">
        <v>0</v>
      </c>
      <c r="P122" s="143">
        <v>0</v>
      </c>
      <c r="Q122" s="143">
        <v>0</v>
      </c>
      <c r="R122" s="143">
        <v>0</v>
      </c>
      <c r="S122" s="143">
        <v>0</v>
      </c>
      <c r="T122" s="143">
        <v>0</v>
      </c>
      <c r="U122" s="143">
        <v>0</v>
      </c>
      <c r="V122" s="143">
        <v>0</v>
      </c>
      <c r="W122" s="143">
        <v>0</v>
      </c>
      <c r="X122" s="143">
        <v>0</v>
      </c>
      <c r="Y122" s="143">
        <v>0</v>
      </c>
      <c r="Z122" s="179">
        <f t="shared" si="10"/>
        <v>0</v>
      </c>
      <c r="AA122" s="202">
        <f t="shared" si="11"/>
        <v>0</v>
      </c>
      <c r="AC122" s="179">
        <f t="shared" si="12"/>
        <v>-5.3261463000000064E-2</v>
      </c>
      <c r="AD122" s="179">
        <f t="shared" si="13"/>
        <v>0</v>
      </c>
    </row>
    <row r="123" spans="1:30" customFormat="1" ht="15">
      <c r="A123" s="164" t="s">
        <v>551</v>
      </c>
      <c r="B123" s="165">
        <v>0</v>
      </c>
      <c r="C123" s="165">
        <v>0</v>
      </c>
      <c r="D123" s="165">
        <v>0</v>
      </c>
      <c r="E123" s="165">
        <f t="shared" si="7"/>
        <v>282.39422750000006</v>
      </c>
      <c r="F123" s="165">
        <f t="shared" si="8"/>
        <v>0</v>
      </c>
      <c r="G123" s="165">
        <f t="shared" si="9"/>
        <v>-282.39422750000006</v>
      </c>
      <c r="H123" s="165">
        <v>0.60419455599999983</v>
      </c>
      <c r="I123" s="165">
        <v>18.481350028999991</v>
      </c>
      <c r="J123" s="165">
        <v>-17.877155472999991</v>
      </c>
      <c r="K123" s="165">
        <v>-300.27138297300007</v>
      </c>
      <c r="M123" s="16"/>
      <c r="N123" s="143">
        <v>0</v>
      </c>
      <c r="O123" s="143">
        <v>0</v>
      </c>
      <c r="P123" s="143">
        <v>0</v>
      </c>
      <c r="Q123" s="143">
        <v>0</v>
      </c>
      <c r="R123" s="143">
        <v>0</v>
      </c>
      <c r="S123" s="143">
        <v>0</v>
      </c>
      <c r="T123" s="143">
        <v>0</v>
      </c>
      <c r="U123" s="143">
        <v>0</v>
      </c>
      <c r="V123" s="143">
        <v>0</v>
      </c>
      <c r="W123" s="143">
        <v>282.39422750000006</v>
      </c>
      <c r="X123" s="143">
        <v>0</v>
      </c>
      <c r="Y123" s="143">
        <v>-282.39422750000006</v>
      </c>
      <c r="Z123" s="179">
        <f t="shared" si="10"/>
        <v>-282.39422750000006</v>
      </c>
      <c r="AA123" s="202">
        <f t="shared" si="11"/>
        <v>0</v>
      </c>
      <c r="AC123" s="179">
        <f t="shared" si="12"/>
        <v>-300.27138297300007</v>
      </c>
      <c r="AD123" s="179">
        <f t="shared" si="13"/>
        <v>0</v>
      </c>
    </row>
    <row r="124" spans="1:30" customFormat="1" ht="15">
      <c r="A124" s="164" t="s">
        <v>552</v>
      </c>
      <c r="B124" s="165">
        <v>0</v>
      </c>
      <c r="C124" s="165">
        <v>0</v>
      </c>
      <c r="D124" s="165">
        <v>0</v>
      </c>
      <c r="E124" s="165">
        <f t="shared" si="7"/>
        <v>0</v>
      </c>
      <c r="F124" s="165">
        <f t="shared" si="8"/>
        <v>0</v>
      </c>
      <c r="G124" s="165">
        <f t="shared" si="9"/>
        <v>0</v>
      </c>
      <c r="H124" s="165">
        <v>2.8769219999999892E-3</v>
      </c>
      <c r="I124" s="165">
        <v>0.22551263099999982</v>
      </c>
      <c r="J124" s="165">
        <v>-0.22263570899999985</v>
      </c>
      <c r="K124" s="165">
        <v>-0.22263570899999985</v>
      </c>
      <c r="M124" s="16"/>
      <c r="N124" s="143">
        <v>0</v>
      </c>
      <c r="O124" s="143">
        <v>0</v>
      </c>
      <c r="P124" s="143">
        <v>0</v>
      </c>
      <c r="Q124" s="143">
        <v>0</v>
      </c>
      <c r="R124" s="143">
        <v>0</v>
      </c>
      <c r="S124" s="143">
        <v>0</v>
      </c>
      <c r="T124" s="143">
        <v>0</v>
      </c>
      <c r="U124" s="143">
        <v>0</v>
      </c>
      <c r="V124" s="143">
        <v>0</v>
      </c>
      <c r="W124" s="143">
        <v>0</v>
      </c>
      <c r="X124" s="143">
        <v>0</v>
      </c>
      <c r="Y124" s="143">
        <v>0</v>
      </c>
      <c r="Z124" s="179">
        <f t="shared" si="10"/>
        <v>0</v>
      </c>
      <c r="AA124" s="202">
        <f t="shared" si="11"/>
        <v>0</v>
      </c>
      <c r="AC124" s="179">
        <f t="shared" si="12"/>
        <v>-0.22263570899999985</v>
      </c>
      <c r="AD124" s="179">
        <f t="shared" si="13"/>
        <v>0</v>
      </c>
    </row>
    <row r="125" spans="1:30" customFormat="1" ht="15">
      <c r="A125" s="164" t="s">
        <v>553</v>
      </c>
      <c r="B125" s="165">
        <v>0</v>
      </c>
      <c r="C125" s="165">
        <v>0</v>
      </c>
      <c r="D125" s="165">
        <v>0</v>
      </c>
      <c r="E125" s="165">
        <f t="shared" si="7"/>
        <v>0</v>
      </c>
      <c r="F125" s="165">
        <f t="shared" si="8"/>
        <v>0</v>
      </c>
      <c r="G125" s="165">
        <f t="shared" si="9"/>
        <v>0</v>
      </c>
      <c r="H125" s="165">
        <v>3.1109909999999963</v>
      </c>
      <c r="I125" s="165">
        <v>3.5660499999999962</v>
      </c>
      <c r="J125" s="165">
        <v>-0.45505899999999988</v>
      </c>
      <c r="K125" s="165">
        <v>-0.45505899999999988</v>
      </c>
      <c r="M125" s="16"/>
      <c r="N125" s="143">
        <v>0</v>
      </c>
      <c r="O125" s="143">
        <v>0</v>
      </c>
      <c r="P125" s="143">
        <v>0</v>
      </c>
      <c r="Q125" s="143">
        <v>0</v>
      </c>
      <c r="R125" s="143">
        <v>0</v>
      </c>
      <c r="S125" s="143">
        <v>0</v>
      </c>
      <c r="T125" s="143">
        <v>0</v>
      </c>
      <c r="U125" s="143">
        <v>0</v>
      </c>
      <c r="V125" s="143">
        <v>0</v>
      </c>
      <c r="W125" s="143">
        <v>0</v>
      </c>
      <c r="X125" s="143">
        <v>0</v>
      </c>
      <c r="Y125" s="143">
        <v>0</v>
      </c>
      <c r="Z125" s="179">
        <f t="shared" si="10"/>
        <v>0</v>
      </c>
      <c r="AA125" s="202">
        <f t="shared" si="11"/>
        <v>0</v>
      </c>
      <c r="AC125" s="179">
        <f t="shared" si="12"/>
        <v>-0.45505899999999988</v>
      </c>
      <c r="AD125" s="179">
        <f t="shared" si="13"/>
        <v>0</v>
      </c>
    </row>
    <row r="126" spans="1:30" customFormat="1" ht="15">
      <c r="A126" s="164" t="s">
        <v>554</v>
      </c>
      <c r="B126" s="165">
        <v>0</v>
      </c>
      <c r="C126" s="165">
        <v>0</v>
      </c>
      <c r="D126" s="165">
        <v>0</v>
      </c>
      <c r="E126" s="165">
        <f t="shared" si="7"/>
        <v>0</v>
      </c>
      <c r="F126" s="165">
        <f t="shared" si="8"/>
        <v>0</v>
      </c>
      <c r="G126" s="165">
        <f t="shared" si="9"/>
        <v>0</v>
      </c>
      <c r="H126" s="165">
        <v>2.1828879999999997</v>
      </c>
      <c r="I126" s="165">
        <v>5.1932294999999948</v>
      </c>
      <c r="J126" s="165">
        <v>-3.0103414999999951</v>
      </c>
      <c r="K126" s="165">
        <v>-3.0103414999999951</v>
      </c>
      <c r="M126" s="16"/>
      <c r="N126" s="143">
        <v>0</v>
      </c>
      <c r="O126" s="143">
        <v>0</v>
      </c>
      <c r="P126" s="143">
        <v>0</v>
      </c>
      <c r="Q126" s="143">
        <v>0</v>
      </c>
      <c r="R126" s="143">
        <v>0</v>
      </c>
      <c r="S126" s="143">
        <v>0</v>
      </c>
      <c r="T126" s="143">
        <v>0</v>
      </c>
      <c r="U126" s="143">
        <v>0</v>
      </c>
      <c r="V126" s="143">
        <v>0</v>
      </c>
      <c r="W126" s="143">
        <v>0</v>
      </c>
      <c r="X126" s="143">
        <v>0</v>
      </c>
      <c r="Y126" s="143">
        <v>0</v>
      </c>
      <c r="Z126" s="179">
        <f t="shared" si="10"/>
        <v>0</v>
      </c>
      <c r="AA126" s="202">
        <f t="shared" si="11"/>
        <v>0</v>
      </c>
      <c r="AC126" s="179">
        <f t="shared" si="12"/>
        <v>-3.0103414999999951</v>
      </c>
      <c r="AD126" s="179">
        <f t="shared" si="13"/>
        <v>0</v>
      </c>
    </row>
    <row r="127" spans="1:30" customFormat="1" ht="15">
      <c r="A127" s="164" t="s">
        <v>555</v>
      </c>
      <c r="B127" s="165">
        <v>0</v>
      </c>
      <c r="C127" s="165">
        <v>0</v>
      </c>
      <c r="D127" s="165">
        <v>0</v>
      </c>
      <c r="E127" s="165">
        <f t="shared" si="7"/>
        <v>0</v>
      </c>
      <c r="F127" s="165">
        <f t="shared" si="8"/>
        <v>0</v>
      </c>
      <c r="G127" s="165">
        <f t="shared" si="9"/>
        <v>0</v>
      </c>
      <c r="H127" s="165">
        <v>13.099137499999996</v>
      </c>
      <c r="I127" s="165">
        <v>4.3432184999999999</v>
      </c>
      <c r="J127" s="165">
        <v>8.7559189999999951</v>
      </c>
      <c r="K127" s="165">
        <v>8.7559189999999951</v>
      </c>
      <c r="M127" s="16"/>
      <c r="N127" s="143">
        <v>0</v>
      </c>
      <c r="O127" s="143">
        <v>0</v>
      </c>
      <c r="P127" s="143">
        <v>0</v>
      </c>
      <c r="Q127" s="143">
        <v>0</v>
      </c>
      <c r="R127" s="143">
        <v>0</v>
      </c>
      <c r="S127" s="143">
        <v>0</v>
      </c>
      <c r="T127" s="143">
        <v>0</v>
      </c>
      <c r="U127" s="143">
        <v>0</v>
      </c>
      <c r="V127" s="143">
        <v>0</v>
      </c>
      <c r="W127" s="143">
        <v>0</v>
      </c>
      <c r="X127" s="143">
        <v>0</v>
      </c>
      <c r="Y127" s="143">
        <v>0</v>
      </c>
      <c r="Z127" s="179">
        <f t="shared" si="10"/>
        <v>0</v>
      </c>
      <c r="AA127" s="202">
        <f t="shared" si="11"/>
        <v>0</v>
      </c>
      <c r="AC127" s="179">
        <f t="shared" si="12"/>
        <v>8.7559189999999951</v>
      </c>
      <c r="AD127" s="179">
        <f t="shared" si="13"/>
        <v>0</v>
      </c>
    </row>
    <row r="128" spans="1:30" customFormat="1" ht="15">
      <c r="A128" s="164" t="s">
        <v>556</v>
      </c>
      <c r="B128" s="165">
        <v>0</v>
      </c>
      <c r="C128" s="165">
        <v>0</v>
      </c>
      <c r="D128" s="165">
        <v>0</v>
      </c>
      <c r="E128" s="165">
        <f t="shared" si="7"/>
        <v>0</v>
      </c>
      <c r="F128" s="165">
        <f t="shared" si="8"/>
        <v>0</v>
      </c>
      <c r="G128" s="165">
        <f t="shared" si="9"/>
        <v>0</v>
      </c>
      <c r="H128" s="165">
        <v>2.6075794999999977</v>
      </c>
      <c r="I128" s="165">
        <v>3.9818264999999946</v>
      </c>
      <c r="J128" s="165">
        <v>-1.3742469999999969</v>
      </c>
      <c r="K128" s="165">
        <v>-1.3742469999999969</v>
      </c>
      <c r="M128" s="16"/>
      <c r="N128" s="143">
        <v>0</v>
      </c>
      <c r="O128" s="143">
        <v>0</v>
      </c>
      <c r="P128" s="143">
        <v>0</v>
      </c>
      <c r="Q128" s="143">
        <v>0</v>
      </c>
      <c r="R128" s="143">
        <v>0</v>
      </c>
      <c r="S128" s="143">
        <v>0</v>
      </c>
      <c r="T128" s="143">
        <v>0</v>
      </c>
      <c r="U128" s="143">
        <v>0</v>
      </c>
      <c r="V128" s="143">
        <v>0</v>
      </c>
      <c r="W128" s="143">
        <v>0</v>
      </c>
      <c r="X128" s="143">
        <v>0</v>
      </c>
      <c r="Y128" s="143">
        <v>0</v>
      </c>
      <c r="Z128" s="179">
        <f t="shared" si="10"/>
        <v>0</v>
      </c>
      <c r="AA128" s="202">
        <f t="shared" si="11"/>
        <v>0</v>
      </c>
      <c r="AC128" s="179">
        <f t="shared" si="12"/>
        <v>-1.3742469999999969</v>
      </c>
      <c r="AD128" s="179">
        <f t="shared" si="13"/>
        <v>0</v>
      </c>
    </row>
    <row r="129" spans="1:30" customFormat="1" ht="15">
      <c r="A129" s="164" t="s">
        <v>571</v>
      </c>
      <c r="B129" s="165">
        <v>0</v>
      </c>
      <c r="C129" s="165">
        <v>0</v>
      </c>
      <c r="D129" s="165">
        <v>0</v>
      </c>
      <c r="E129" s="165">
        <f t="shared" si="7"/>
        <v>0</v>
      </c>
      <c r="F129" s="165">
        <f t="shared" si="8"/>
        <v>0</v>
      </c>
      <c r="G129" s="165">
        <f t="shared" si="9"/>
        <v>0</v>
      </c>
      <c r="H129" s="165">
        <v>12.449511999999999</v>
      </c>
      <c r="I129" s="165">
        <v>3.6670779999999947</v>
      </c>
      <c r="J129" s="165">
        <v>8.7824340000000038</v>
      </c>
      <c r="K129" s="165">
        <v>8.7824340000000038</v>
      </c>
      <c r="M129" s="16"/>
      <c r="N129" s="143">
        <v>0</v>
      </c>
      <c r="O129" s="143">
        <v>0</v>
      </c>
      <c r="P129" s="143">
        <v>0</v>
      </c>
      <c r="Q129" s="143">
        <v>0</v>
      </c>
      <c r="R129" s="143">
        <v>0</v>
      </c>
      <c r="S129" s="143">
        <v>0</v>
      </c>
      <c r="T129" s="143">
        <v>0</v>
      </c>
      <c r="U129" s="143">
        <v>0</v>
      </c>
      <c r="V129" s="143">
        <v>0</v>
      </c>
      <c r="W129" s="143">
        <v>0</v>
      </c>
      <c r="X129" s="143">
        <v>0</v>
      </c>
      <c r="Y129" s="143">
        <v>0</v>
      </c>
      <c r="Z129" s="179">
        <f t="shared" si="10"/>
        <v>0</v>
      </c>
      <c r="AA129" s="202">
        <f t="shared" si="11"/>
        <v>0</v>
      </c>
      <c r="AC129" s="179">
        <f t="shared" si="12"/>
        <v>8.7824340000000038</v>
      </c>
      <c r="AD129" s="179">
        <f t="shared" si="13"/>
        <v>0</v>
      </c>
    </row>
    <row r="130" spans="1:30" customFormat="1" ht="15">
      <c r="A130" s="164" t="s">
        <v>572</v>
      </c>
      <c r="B130" s="165">
        <v>0</v>
      </c>
      <c r="C130" s="165">
        <v>0</v>
      </c>
      <c r="D130" s="165">
        <v>0</v>
      </c>
      <c r="E130" s="165">
        <f t="shared" si="7"/>
        <v>0</v>
      </c>
      <c r="F130" s="165">
        <f t="shared" si="8"/>
        <v>0</v>
      </c>
      <c r="G130" s="165">
        <f t="shared" si="9"/>
        <v>0</v>
      </c>
      <c r="H130" s="165">
        <v>30.108509999999988</v>
      </c>
      <c r="I130" s="165">
        <v>13.62006749999999</v>
      </c>
      <c r="J130" s="165">
        <v>16.488442499999998</v>
      </c>
      <c r="K130" s="165">
        <v>16.488442499999998</v>
      </c>
      <c r="M130" s="16"/>
      <c r="N130" s="143">
        <v>0</v>
      </c>
      <c r="O130" s="143">
        <v>0</v>
      </c>
      <c r="P130" s="143">
        <v>0</v>
      </c>
      <c r="Q130" s="143">
        <v>0</v>
      </c>
      <c r="R130" s="143">
        <v>0</v>
      </c>
      <c r="S130" s="143">
        <v>0</v>
      </c>
      <c r="T130" s="143">
        <v>0</v>
      </c>
      <c r="U130" s="143">
        <v>0</v>
      </c>
      <c r="V130" s="143">
        <v>0</v>
      </c>
      <c r="W130" s="143">
        <v>0</v>
      </c>
      <c r="X130" s="143">
        <v>0</v>
      </c>
      <c r="Y130" s="143">
        <v>0</v>
      </c>
      <c r="Z130" s="179">
        <f t="shared" si="10"/>
        <v>0</v>
      </c>
      <c r="AA130" s="202">
        <f t="shared" si="11"/>
        <v>0</v>
      </c>
      <c r="AC130" s="179">
        <f t="shared" si="12"/>
        <v>16.488442499999998</v>
      </c>
      <c r="AD130" s="179">
        <f t="shared" si="13"/>
        <v>0</v>
      </c>
    </row>
    <row r="131" spans="1:30" customFormat="1" ht="15">
      <c r="A131" s="164" t="s">
        <v>751</v>
      </c>
      <c r="B131" s="165">
        <v>0</v>
      </c>
      <c r="C131" s="165">
        <v>0</v>
      </c>
      <c r="D131" s="165">
        <v>0</v>
      </c>
      <c r="E131" s="165">
        <f t="shared" si="7"/>
        <v>0</v>
      </c>
      <c r="F131" s="165">
        <f t="shared" si="8"/>
        <v>0</v>
      </c>
      <c r="G131" s="165">
        <f t="shared" si="9"/>
        <v>0</v>
      </c>
      <c r="H131" s="165">
        <v>11.345775499999998</v>
      </c>
      <c r="I131" s="165">
        <v>5.1021179999999893</v>
      </c>
      <c r="J131" s="165">
        <v>6.2436575000000092</v>
      </c>
      <c r="K131" s="165">
        <v>6.2436575000000092</v>
      </c>
      <c r="M131" s="16"/>
      <c r="N131" s="143">
        <v>0</v>
      </c>
      <c r="O131" s="143">
        <v>0</v>
      </c>
      <c r="P131" s="143">
        <v>0</v>
      </c>
      <c r="Q131" s="143">
        <v>0</v>
      </c>
      <c r="R131" s="143">
        <v>0</v>
      </c>
      <c r="S131" s="143">
        <v>0</v>
      </c>
      <c r="T131" s="143">
        <v>0</v>
      </c>
      <c r="U131" s="143">
        <v>0</v>
      </c>
      <c r="V131" s="143">
        <v>0</v>
      </c>
      <c r="W131" s="143">
        <v>0</v>
      </c>
      <c r="X131" s="143">
        <v>0</v>
      </c>
      <c r="Y131" s="143">
        <v>0</v>
      </c>
      <c r="Z131" s="179">
        <f t="shared" si="10"/>
        <v>0</v>
      </c>
      <c r="AA131" s="202">
        <f t="shared" si="11"/>
        <v>0</v>
      </c>
      <c r="AC131" s="179">
        <f t="shared" si="12"/>
        <v>6.2436575000000092</v>
      </c>
      <c r="AD131" s="179">
        <f t="shared" si="13"/>
        <v>0</v>
      </c>
    </row>
    <row r="132" spans="1:30" customFormat="1" ht="15">
      <c r="A132" s="164" t="s">
        <v>649</v>
      </c>
      <c r="B132" s="165">
        <v>8.7950000000000017</v>
      </c>
      <c r="C132" s="165">
        <v>0</v>
      </c>
      <c r="D132" s="165">
        <v>-8.7950000000000017</v>
      </c>
      <c r="E132" s="165">
        <f t="shared" si="7"/>
        <v>12.193905000000001</v>
      </c>
      <c r="F132" s="165">
        <f t="shared" si="8"/>
        <v>0</v>
      </c>
      <c r="G132" s="165">
        <f t="shared" si="9"/>
        <v>-12.193905000000001</v>
      </c>
      <c r="H132" s="165">
        <v>0</v>
      </c>
      <c r="I132" s="165">
        <v>0</v>
      </c>
      <c r="J132" s="165">
        <v>0</v>
      </c>
      <c r="K132" s="165">
        <v>-20.988905000000003</v>
      </c>
      <c r="M132" s="16"/>
      <c r="N132" s="143">
        <v>11.731792500000001</v>
      </c>
      <c r="O132" s="143">
        <v>0</v>
      </c>
      <c r="P132" s="143">
        <v>-11.731792500000001</v>
      </c>
      <c r="Q132" s="143">
        <v>0</v>
      </c>
      <c r="R132" s="143">
        <v>0</v>
      </c>
      <c r="S132" s="143">
        <v>0</v>
      </c>
      <c r="T132" s="143">
        <v>0</v>
      </c>
      <c r="U132" s="143">
        <v>0</v>
      </c>
      <c r="V132" s="143">
        <v>0</v>
      </c>
      <c r="W132" s="143">
        <v>0.46211250000000009</v>
      </c>
      <c r="X132" s="143">
        <v>0</v>
      </c>
      <c r="Y132" s="143">
        <v>-0.46211250000000009</v>
      </c>
      <c r="Z132" s="179">
        <f t="shared" si="10"/>
        <v>-12.193905000000001</v>
      </c>
      <c r="AA132" s="202">
        <f t="shared" si="11"/>
        <v>0</v>
      </c>
      <c r="AC132" s="179">
        <f t="shared" si="12"/>
        <v>-20.988905000000003</v>
      </c>
      <c r="AD132" s="179">
        <f t="shared" si="13"/>
        <v>0</v>
      </c>
    </row>
    <row r="133" spans="1:30" customFormat="1" ht="15">
      <c r="A133" s="164" t="s">
        <v>610</v>
      </c>
      <c r="B133" s="165">
        <v>729.81867000000011</v>
      </c>
      <c r="C133" s="165">
        <v>0</v>
      </c>
      <c r="D133" s="165">
        <v>-729.81867000000011</v>
      </c>
      <c r="E133" s="165">
        <f t="shared" ref="E133:E196" si="14">N133+Q133+W133+T133</f>
        <v>56.571082500000003</v>
      </c>
      <c r="F133" s="165">
        <f t="shared" ref="F133:F196" si="15">O133+R133+X133+U133</f>
        <v>0</v>
      </c>
      <c r="G133" s="165">
        <f t="shared" ref="G133:G196" si="16">F133-E133</f>
        <v>-56.571082500000003</v>
      </c>
      <c r="H133" s="165">
        <v>1.6544306580000017</v>
      </c>
      <c r="I133" s="165">
        <v>3.724161231999974</v>
      </c>
      <c r="J133" s="165">
        <v>-2.0697305739999723</v>
      </c>
      <c r="K133" s="165">
        <v>-788.4594830740001</v>
      </c>
      <c r="M133" s="16"/>
      <c r="N133" s="143">
        <v>52.866750000000003</v>
      </c>
      <c r="O133" s="143">
        <v>0</v>
      </c>
      <c r="P133" s="143">
        <v>-52.866750000000003</v>
      </c>
      <c r="Q133" s="143">
        <v>0</v>
      </c>
      <c r="R133" s="143">
        <v>0</v>
      </c>
      <c r="S133" s="143">
        <v>0</v>
      </c>
      <c r="T133" s="143">
        <v>0</v>
      </c>
      <c r="U133" s="143">
        <v>0</v>
      </c>
      <c r="V133" s="143">
        <v>0</v>
      </c>
      <c r="W133" s="143">
        <v>3.7043324999999996</v>
      </c>
      <c r="X133" s="143">
        <v>0</v>
      </c>
      <c r="Y133" s="143">
        <v>-3.7043324999999996</v>
      </c>
      <c r="Z133" s="179">
        <f t="shared" ref="Z133:Z196" si="17">P133+S133+Y133+V133</f>
        <v>-56.571082500000003</v>
      </c>
      <c r="AA133" s="202">
        <f t="shared" ref="AA133:AA196" si="18">Z133-G133</f>
        <v>0</v>
      </c>
      <c r="AC133" s="179">
        <f t="shared" ref="AC133:AC196" si="19">D133+G133+J133</f>
        <v>-788.4594830740001</v>
      </c>
      <c r="AD133" s="179">
        <f t="shared" ref="AD133:AD196" si="20">K133-AC133</f>
        <v>0</v>
      </c>
    </row>
    <row r="134" spans="1:30" customFormat="1" ht="15">
      <c r="A134" s="164" t="s">
        <v>612</v>
      </c>
      <c r="B134" s="165">
        <v>0</v>
      </c>
      <c r="C134" s="165">
        <v>132.36436</v>
      </c>
      <c r="D134" s="165">
        <v>132.36436</v>
      </c>
      <c r="E134" s="165">
        <f t="shared" si="14"/>
        <v>0</v>
      </c>
      <c r="F134" s="165">
        <f t="shared" si="15"/>
        <v>100.7485325</v>
      </c>
      <c r="G134" s="165">
        <f t="shared" si="16"/>
        <v>100.7485325</v>
      </c>
      <c r="H134" s="165">
        <v>23.224175998999996</v>
      </c>
      <c r="I134" s="165">
        <v>19.031373810999991</v>
      </c>
      <c r="J134" s="165">
        <v>4.1928021880000053</v>
      </c>
      <c r="K134" s="165">
        <v>237.30569468799999</v>
      </c>
      <c r="M134" s="16"/>
      <c r="N134" s="143">
        <v>0</v>
      </c>
      <c r="O134" s="143">
        <v>60.171794999999996</v>
      </c>
      <c r="P134" s="143">
        <v>60.171794999999996</v>
      </c>
      <c r="Q134" s="143">
        <v>0</v>
      </c>
      <c r="R134" s="143">
        <v>16.730214999999998</v>
      </c>
      <c r="S134" s="143">
        <v>16.730214999999998</v>
      </c>
      <c r="T134" s="143">
        <v>0</v>
      </c>
      <c r="U134" s="143">
        <v>0</v>
      </c>
      <c r="V134" s="143">
        <v>0</v>
      </c>
      <c r="W134" s="143">
        <v>0</v>
      </c>
      <c r="X134" s="143">
        <v>23.846522500000006</v>
      </c>
      <c r="Y134" s="143">
        <v>23.846522500000006</v>
      </c>
      <c r="Z134" s="179">
        <f t="shared" si="17"/>
        <v>100.7485325</v>
      </c>
      <c r="AA134" s="202">
        <f t="shared" si="18"/>
        <v>0</v>
      </c>
      <c r="AC134" s="179">
        <f t="shared" si="19"/>
        <v>237.30569468799999</v>
      </c>
      <c r="AD134" s="179">
        <f t="shared" si="20"/>
        <v>0</v>
      </c>
    </row>
    <row r="135" spans="1:30" customFormat="1" ht="15">
      <c r="A135" s="164" t="s">
        <v>614</v>
      </c>
      <c r="B135" s="165">
        <v>0</v>
      </c>
      <c r="C135" s="165">
        <v>0</v>
      </c>
      <c r="D135" s="165">
        <v>0</v>
      </c>
      <c r="E135" s="165">
        <f t="shared" si="14"/>
        <v>0</v>
      </c>
      <c r="F135" s="165">
        <f t="shared" si="15"/>
        <v>0</v>
      </c>
      <c r="G135" s="165">
        <f t="shared" si="16"/>
        <v>0</v>
      </c>
      <c r="H135" s="165">
        <v>0.21547340099999984</v>
      </c>
      <c r="I135" s="165">
        <v>2.932758299999998E-2</v>
      </c>
      <c r="J135" s="165">
        <v>0.18614581799999985</v>
      </c>
      <c r="K135" s="165">
        <v>0.18614581799999985</v>
      </c>
      <c r="M135" s="16"/>
      <c r="N135" s="143">
        <v>0</v>
      </c>
      <c r="O135" s="143">
        <v>0</v>
      </c>
      <c r="P135" s="143">
        <v>0</v>
      </c>
      <c r="Q135" s="143">
        <v>0</v>
      </c>
      <c r="R135" s="143">
        <v>0</v>
      </c>
      <c r="S135" s="143">
        <v>0</v>
      </c>
      <c r="T135" s="143">
        <v>0</v>
      </c>
      <c r="U135" s="143">
        <v>0</v>
      </c>
      <c r="V135" s="143">
        <v>0</v>
      </c>
      <c r="W135" s="143">
        <v>0</v>
      </c>
      <c r="X135" s="143">
        <v>0</v>
      </c>
      <c r="Y135" s="143">
        <v>0</v>
      </c>
      <c r="Z135" s="179">
        <f t="shared" si="17"/>
        <v>0</v>
      </c>
      <c r="AA135" s="202">
        <f t="shared" si="18"/>
        <v>0</v>
      </c>
      <c r="AC135" s="179">
        <f t="shared" si="19"/>
        <v>0.18614581799999985</v>
      </c>
      <c r="AD135" s="179">
        <f t="shared" si="20"/>
        <v>0</v>
      </c>
    </row>
    <row r="136" spans="1:30" customFormat="1" ht="15">
      <c r="A136" s="164" t="s">
        <v>767</v>
      </c>
      <c r="B136" s="165">
        <v>0</v>
      </c>
      <c r="C136" s="165">
        <v>0</v>
      </c>
      <c r="D136" s="165">
        <v>0</v>
      </c>
      <c r="E136" s="165">
        <f t="shared" si="14"/>
        <v>0.19894999999999999</v>
      </c>
      <c r="F136" s="165">
        <f t="shared" si="15"/>
        <v>0.81396000000000024</v>
      </c>
      <c r="G136" s="165">
        <f t="shared" si="16"/>
        <v>0.61501000000000028</v>
      </c>
      <c r="H136" s="165">
        <v>0</v>
      </c>
      <c r="I136" s="165">
        <v>0</v>
      </c>
      <c r="J136" s="165">
        <v>0</v>
      </c>
      <c r="K136" s="165">
        <v>0.61501000000000028</v>
      </c>
      <c r="M136" s="16"/>
      <c r="N136" s="143">
        <v>0</v>
      </c>
      <c r="O136" s="143">
        <v>0.68430750000000029</v>
      </c>
      <c r="P136" s="143">
        <v>0.68430750000000029</v>
      </c>
      <c r="Q136" s="143">
        <v>0</v>
      </c>
      <c r="R136" s="143">
        <v>0</v>
      </c>
      <c r="S136" s="143">
        <v>0</v>
      </c>
      <c r="T136" s="143">
        <v>0</v>
      </c>
      <c r="U136" s="143">
        <v>0</v>
      </c>
      <c r="V136" s="143">
        <v>0</v>
      </c>
      <c r="W136" s="143">
        <v>0.19894999999999999</v>
      </c>
      <c r="X136" s="143">
        <v>0.1296525</v>
      </c>
      <c r="Y136" s="143">
        <v>-6.9297499999999956E-2</v>
      </c>
      <c r="Z136" s="179">
        <f t="shared" si="17"/>
        <v>0.61501000000000028</v>
      </c>
      <c r="AA136" s="202">
        <f t="shared" si="18"/>
        <v>0</v>
      </c>
      <c r="AC136" s="179">
        <f t="shared" si="19"/>
        <v>0.61501000000000028</v>
      </c>
      <c r="AD136" s="179">
        <f t="shared" si="20"/>
        <v>0</v>
      </c>
    </row>
    <row r="137" spans="1:30" customFormat="1" ht="15">
      <c r="A137" s="164" t="s">
        <v>650</v>
      </c>
      <c r="B137" s="165">
        <v>0</v>
      </c>
      <c r="C137" s="165">
        <v>0</v>
      </c>
      <c r="D137" s="165">
        <v>0</v>
      </c>
      <c r="E137" s="165">
        <f t="shared" si="14"/>
        <v>0</v>
      </c>
      <c r="F137" s="165">
        <f t="shared" si="15"/>
        <v>0</v>
      </c>
      <c r="G137" s="165">
        <f t="shared" si="16"/>
        <v>0</v>
      </c>
      <c r="H137" s="165">
        <v>10.401255499999998</v>
      </c>
      <c r="I137" s="165">
        <v>5.3323654999999954</v>
      </c>
      <c r="J137" s="165">
        <v>5.0688900000000023</v>
      </c>
      <c r="K137" s="165">
        <v>5.0688900000000023</v>
      </c>
      <c r="M137" s="16"/>
      <c r="N137" s="143">
        <v>0</v>
      </c>
      <c r="O137" s="143">
        <v>0</v>
      </c>
      <c r="P137" s="143">
        <v>0</v>
      </c>
      <c r="Q137" s="143">
        <v>0</v>
      </c>
      <c r="R137" s="143">
        <v>0</v>
      </c>
      <c r="S137" s="143">
        <v>0</v>
      </c>
      <c r="T137" s="143">
        <v>0</v>
      </c>
      <c r="U137" s="143">
        <v>0</v>
      </c>
      <c r="V137" s="143">
        <v>0</v>
      </c>
      <c r="W137" s="143">
        <v>0</v>
      </c>
      <c r="X137" s="143">
        <v>0</v>
      </c>
      <c r="Y137" s="143">
        <v>0</v>
      </c>
      <c r="Z137" s="179">
        <f t="shared" si="17"/>
        <v>0</v>
      </c>
      <c r="AA137" s="202">
        <f t="shared" si="18"/>
        <v>0</v>
      </c>
      <c r="AC137" s="179">
        <f t="shared" si="19"/>
        <v>5.0688900000000023</v>
      </c>
      <c r="AD137" s="179">
        <f t="shared" si="20"/>
        <v>0</v>
      </c>
    </row>
    <row r="138" spans="1:30" customFormat="1" ht="15">
      <c r="A138" s="164" t="s">
        <v>651</v>
      </c>
      <c r="B138" s="165">
        <v>0</v>
      </c>
      <c r="C138" s="165">
        <v>0</v>
      </c>
      <c r="D138" s="165">
        <v>0</v>
      </c>
      <c r="E138" s="165">
        <f t="shared" si="14"/>
        <v>0</v>
      </c>
      <c r="F138" s="165">
        <f t="shared" si="15"/>
        <v>0</v>
      </c>
      <c r="G138" s="165">
        <f t="shared" si="16"/>
        <v>0</v>
      </c>
      <c r="H138" s="165">
        <v>11.135028499999999</v>
      </c>
      <c r="I138" s="165">
        <v>5.5873714999999908</v>
      </c>
      <c r="J138" s="165">
        <v>5.5476570000000081</v>
      </c>
      <c r="K138" s="165">
        <v>5.5476570000000081</v>
      </c>
      <c r="M138" s="16"/>
      <c r="N138" s="143">
        <v>0</v>
      </c>
      <c r="O138" s="143">
        <v>0</v>
      </c>
      <c r="P138" s="143">
        <v>0</v>
      </c>
      <c r="Q138" s="143">
        <v>0</v>
      </c>
      <c r="R138" s="143">
        <v>0</v>
      </c>
      <c r="S138" s="143">
        <v>0</v>
      </c>
      <c r="T138" s="143">
        <v>0</v>
      </c>
      <c r="U138" s="143">
        <v>0</v>
      </c>
      <c r="V138" s="143">
        <v>0</v>
      </c>
      <c r="W138" s="143">
        <v>0</v>
      </c>
      <c r="X138" s="143">
        <v>0</v>
      </c>
      <c r="Y138" s="143">
        <v>0</v>
      </c>
      <c r="Z138" s="179">
        <f t="shared" si="17"/>
        <v>0</v>
      </c>
      <c r="AA138" s="202">
        <f t="shared" si="18"/>
        <v>0</v>
      </c>
      <c r="AC138" s="179">
        <f t="shared" si="19"/>
        <v>5.5476570000000081</v>
      </c>
      <c r="AD138" s="179">
        <f t="shared" si="20"/>
        <v>0</v>
      </c>
    </row>
    <row r="139" spans="1:30" customFormat="1" ht="15">
      <c r="A139" s="164" t="s">
        <v>664</v>
      </c>
      <c r="B139" s="165">
        <v>5.5985000000000005</v>
      </c>
      <c r="C139" s="165">
        <v>0</v>
      </c>
      <c r="D139" s="165">
        <v>-5.5985000000000005</v>
      </c>
      <c r="E139" s="165">
        <f t="shared" si="14"/>
        <v>9.5302474999999998</v>
      </c>
      <c r="F139" s="165">
        <f t="shared" si="15"/>
        <v>0</v>
      </c>
      <c r="G139" s="165">
        <f t="shared" si="16"/>
        <v>-9.5302474999999998</v>
      </c>
      <c r="H139" s="165">
        <v>3.8807874999999981</v>
      </c>
      <c r="I139" s="165">
        <v>2.4601320000000002</v>
      </c>
      <c r="J139" s="165">
        <v>1.4206554999999979</v>
      </c>
      <c r="K139" s="165">
        <v>-13.708092000000004</v>
      </c>
      <c r="M139" s="16"/>
      <c r="N139" s="143">
        <v>0.59750000000000003</v>
      </c>
      <c r="O139" s="143">
        <v>0</v>
      </c>
      <c r="P139" s="143">
        <v>-0.59750000000000003</v>
      </c>
      <c r="Q139" s="143">
        <v>8.6459975</v>
      </c>
      <c r="R139" s="143">
        <v>0</v>
      </c>
      <c r="S139" s="143">
        <v>-8.6459975</v>
      </c>
      <c r="T139" s="143">
        <v>0</v>
      </c>
      <c r="U139" s="143">
        <v>0</v>
      </c>
      <c r="V139" s="143">
        <v>0</v>
      </c>
      <c r="W139" s="143">
        <v>0.28675</v>
      </c>
      <c r="X139" s="143">
        <v>0</v>
      </c>
      <c r="Y139" s="143">
        <v>-0.28675</v>
      </c>
      <c r="Z139" s="179">
        <f t="shared" si="17"/>
        <v>-9.5302474999999998</v>
      </c>
      <c r="AA139" s="202">
        <f t="shared" si="18"/>
        <v>0</v>
      </c>
      <c r="AC139" s="179">
        <f t="shared" si="19"/>
        <v>-13.708092000000001</v>
      </c>
      <c r="AD139" s="179">
        <f t="shared" si="20"/>
        <v>0</v>
      </c>
    </row>
    <row r="140" spans="1:30" customFormat="1" ht="15">
      <c r="A140" s="164" t="s">
        <v>791</v>
      </c>
      <c r="B140" s="165">
        <v>2.9437600000000002</v>
      </c>
      <c r="C140" s="165">
        <v>0</v>
      </c>
      <c r="D140" s="165">
        <v>-2.9437600000000002</v>
      </c>
      <c r="E140" s="165">
        <f t="shared" si="14"/>
        <v>2.0294499999999998</v>
      </c>
      <c r="F140" s="165">
        <f t="shared" si="15"/>
        <v>0</v>
      </c>
      <c r="G140" s="165">
        <f t="shared" si="16"/>
        <v>-2.0294499999999998</v>
      </c>
      <c r="H140" s="165">
        <v>0</v>
      </c>
      <c r="I140" s="165">
        <v>0</v>
      </c>
      <c r="J140" s="165">
        <v>0</v>
      </c>
      <c r="K140" s="165">
        <v>-4.9732099999999999</v>
      </c>
      <c r="M140" s="16"/>
      <c r="N140" s="143">
        <v>0</v>
      </c>
      <c r="O140" s="143">
        <v>0</v>
      </c>
      <c r="P140" s="143">
        <v>0</v>
      </c>
      <c r="Q140" s="143">
        <v>1.4249499999999999</v>
      </c>
      <c r="R140" s="143">
        <v>0</v>
      </c>
      <c r="S140" s="143">
        <v>-1.4249499999999999</v>
      </c>
      <c r="T140" s="143">
        <v>0</v>
      </c>
      <c r="U140" s="143">
        <v>0</v>
      </c>
      <c r="V140" s="143">
        <v>0</v>
      </c>
      <c r="W140" s="143">
        <v>0.60450000000000004</v>
      </c>
      <c r="X140" s="143">
        <v>0</v>
      </c>
      <c r="Y140" s="143">
        <v>-0.60450000000000004</v>
      </c>
      <c r="Z140" s="179">
        <f t="shared" si="17"/>
        <v>-2.0294499999999998</v>
      </c>
      <c r="AA140" s="202">
        <f t="shared" si="18"/>
        <v>0</v>
      </c>
      <c r="AC140" s="179">
        <f t="shared" si="19"/>
        <v>-4.9732099999999999</v>
      </c>
      <c r="AD140" s="179">
        <f t="shared" si="20"/>
        <v>0</v>
      </c>
    </row>
    <row r="141" spans="1:30" customFormat="1" ht="15">
      <c r="A141" s="164" t="s">
        <v>665</v>
      </c>
      <c r="B141" s="165">
        <v>0</v>
      </c>
      <c r="C141" s="165">
        <v>0</v>
      </c>
      <c r="D141" s="165">
        <v>0</v>
      </c>
      <c r="E141" s="165">
        <f t="shared" si="14"/>
        <v>0</v>
      </c>
      <c r="F141" s="165">
        <f t="shared" si="15"/>
        <v>0</v>
      </c>
      <c r="G141" s="165">
        <f t="shared" si="16"/>
        <v>0</v>
      </c>
      <c r="H141" s="165">
        <v>1.345234474999998</v>
      </c>
      <c r="I141" s="165">
        <v>0.85316764199999917</v>
      </c>
      <c r="J141" s="165">
        <v>0.49206683299999887</v>
      </c>
      <c r="K141" s="165">
        <v>0.49206683299999887</v>
      </c>
      <c r="M141" s="16"/>
      <c r="N141" s="143">
        <v>0</v>
      </c>
      <c r="O141" s="143">
        <v>0</v>
      </c>
      <c r="P141" s="143">
        <v>0</v>
      </c>
      <c r="Q141" s="143">
        <v>0</v>
      </c>
      <c r="R141" s="143">
        <v>0</v>
      </c>
      <c r="S141" s="143">
        <v>0</v>
      </c>
      <c r="T141" s="143">
        <v>0</v>
      </c>
      <c r="U141" s="143">
        <v>0</v>
      </c>
      <c r="V141" s="143">
        <v>0</v>
      </c>
      <c r="W141" s="143">
        <v>0</v>
      </c>
      <c r="X141" s="143">
        <v>0</v>
      </c>
      <c r="Y141" s="143">
        <v>0</v>
      </c>
      <c r="Z141" s="179">
        <f t="shared" si="17"/>
        <v>0</v>
      </c>
      <c r="AA141" s="202">
        <f t="shared" si="18"/>
        <v>0</v>
      </c>
      <c r="AC141" s="179">
        <f t="shared" si="19"/>
        <v>0.49206683299999887</v>
      </c>
      <c r="AD141" s="179">
        <f t="shared" si="20"/>
        <v>0</v>
      </c>
    </row>
    <row r="142" spans="1:30" customFormat="1" ht="15">
      <c r="A142" s="164" t="s">
        <v>666</v>
      </c>
      <c r="B142" s="165">
        <v>0</v>
      </c>
      <c r="C142" s="165">
        <v>0</v>
      </c>
      <c r="D142" s="165">
        <v>0</v>
      </c>
      <c r="E142" s="165">
        <f t="shared" si="14"/>
        <v>0</v>
      </c>
      <c r="F142" s="165">
        <f t="shared" si="15"/>
        <v>0</v>
      </c>
      <c r="G142" s="165">
        <f t="shared" si="16"/>
        <v>0</v>
      </c>
      <c r="H142" s="165">
        <v>2.3540513189999968</v>
      </c>
      <c r="I142" s="165">
        <v>1.847687405999999</v>
      </c>
      <c r="J142" s="165">
        <v>0.50636391299999772</v>
      </c>
      <c r="K142" s="165">
        <v>0.50636391299999772</v>
      </c>
      <c r="M142" s="16"/>
      <c r="N142" s="143">
        <v>0</v>
      </c>
      <c r="O142" s="143">
        <v>0</v>
      </c>
      <c r="P142" s="143">
        <v>0</v>
      </c>
      <c r="Q142" s="143">
        <v>0</v>
      </c>
      <c r="R142" s="143">
        <v>0</v>
      </c>
      <c r="S142" s="143">
        <v>0</v>
      </c>
      <c r="T142" s="143">
        <v>0</v>
      </c>
      <c r="U142" s="143">
        <v>0</v>
      </c>
      <c r="V142" s="143">
        <v>0</v>
      </c>
      <c r="W142" s="143">
        <v>0</v>
      </c>
      <c r="X142" s="143">
        <v>0</v>
      </c>
      <c r="Y142" s="143">
        <v>0</v>
      </c>
      <c r="Z142" s="179">
        <f t="shared" si="17"/>
        <v>0</v>
      </c>
      <c r="AA142" s="202">
        <f t="shared" si="18"/>
        <v>0</v>
      </c>
      <c r="AC142" s="179">
        <f t="shared" si="19"/>
        <v>0.50636391299999772</v>
      </c>
      <c r="AD142" s="179">
        <f t="shared" si="20"/>
        <v>0</v>
      </c>
    </row>
    <row r="143" spans="1:30" customFormat="1" ht="15">
      <c r="A143" s="164" t="s">
        <v>667</v>
      </c>
      <c r="B143" s="165">
        <v>0</v>
      </c>
      <c r="C143" s="165">
        <v>0</v>
      </c>
      <c r="D143" s="165">
        <v>0</v>
      </c>
      <c r="E143" s="165">
        <f t="shared" si="14"/>
        <v>0</v>
      </c>
      <c r="F143" s="165">
        <f t="shared" si="15"/>
        <v>0</v>
      </c>
      <c r="G143" s="165">
        <f t="shared" si="16"/>
        <v>0</v>
      </c>
      <c r="H143" s="165">
        <v>1.2988090609999992</v>
      </c>
      <c r="I143" s="165">
        <v>0.61847745099999907</v>
      </c>
      <c r="J143" s="165">
        <v>0.68033161000000009</v>
      </c>
      <c r="K143" s="165">
        <v>0.68033161000000009</v>
      </c>
      <c r="M143" s="16"/>
      <c r="N143" s="143">
        <v>0</v>
      </c>
      <c r="O143" s="143">
        <v>0</v>
      </c>
      <c r="P143" s="143">
        <v>0</v>
      </c>
      <c r="Q143" s="143">
        <v>0</v>
      </c>
      <c r="R143" s="143">
        <v>0</v>
      </c>
      <c r="S143" s="143">
        <v>0</v>
      </c>
      <c r="T143" s="143">
        <v>0</v>
      </c>
      <c r="U143" s="143">
        <v>0</v>
      </c>
      <c r="V143" s="143">
        <v>0</v>
      </c>
      <c r="W143" s="143">
        <v>0</v>
      </c>
      <c r="X143" s="143">
        <v>0</v>
      </c>
      <c r="Y143" s="143">
        <v>0</v>
      </c>
      <c r="Z143" s="179">
        <f t="shared" si="17"/>
        <v>0</v>
      </c>
      <c r="AA143" s="202">
        <f t="shared" si="18"/>
        <v>0</v>
      </c>
      <c r="AC143" s="179">
        <f t="shared" si="19"/>
        <v>0.68033161000000009</v>
      </c>
      <c r="AD143" s="179">
        <f t="shared" si="20"/>
        <v>0</v>
      </c>
    </row>
    <row r="144" spans="1:30" customFormat="1" ht="15">
      <c r="A144" s="164" t="s">
        <v>694</v>
      </c>
      <c r="B144" s="165">
        <v>0</v>
      </c>
      <c r="C144" s="165">
        <v>0</v>
      </c>
      <c r="D144" s="165">
        <v>0</v>
      </c>
      <c r="E144" s="165">
        <f t="shared" si="14"/>
        <v>0</v>
      </c>
      <c r="F144" s="165">
        <f t="shared" si="15"/>
        <v>0</v>
      </c>
      <c r="G144" s="165">
        <f t="shared" si="16"/>
        <v>0</v>
      </c>
      <c r="H144" s="165">
        <v>1.080254966999999</v>
      </c>
      <c r="I144" s="165">
        <v>1.093898368999999</v>
      </c>
      <c r="J144" s="165">
        <v>-1.3643402000000027E-2</v>
      </c>
      <c r="K144" s="165">
        <v>-1.3643402000000027E-2</v>
      </c>
      <c r="M144" s="16"/>
      <c r="N144" s="143">
        <v>0</v>
      </c>
      <c r="O144" s="143">
        <v>0</v>
      </c>
      <c r="P144" s="143">
        <v>0</v>
      </c>
      <c r="Q144" s="143">
        <v>0</v>
      </c>
      <c r="R144" s="143">
        <v>0</v>
      </c>
      <c r="S144" s="143">
        <v>0</v>
      </c>
      <c r="T144" s="143">
        <v>0</v>
      </c>
      <c r="U144" s="143">
        <v>0</v>
      </c>
      <c r="V144" s="143">
        <v>0</v>
      </c>
      <c r="W144" s="143">
        <v>0</v>
      </c>
      <c r="X144" s="143">
        <v>0</v>
      </c>
      <c r="Y144" s="143">
        <v>0</v>
      </c>
      <c r="Z144" s="179">
        <f t="shared" si="17"/>
        <v>0</v>
      </c>
      <c r="AA144" s="202">
        <f t="shared" si="18"/>
        <v>0</v>
      </c>
      <c r="AC144" s="179">
        <f t="shared" si="19"/>
        <v>-1.3643402000000027E-2</v>
      </c>
      <c r="AD144" s="179">
        <f t="shared" si="20"/>
        <v>0</v>
      </c>
    </row>
    <row r="145" spans="1:30" customFormat="1" ht="15">
      <c r="A145" s="164" t="s">
        <v>698</v>
      </c>
      <c r="B145" s="165">
        <v>0</v>
      </c>
      <c r="C145" s="165">
        <v>0</v>
      </c>
      <c r="D145" s="165">
        <v>0</v>
      </c>
      <c r="E145" s="165">
        <f t="shared" si="14"/>
        <v>0</v>
      </c>
      <c r="F145" s="165">
        <f t="shared" si="15"/>
        <v>0</v>
      </c>
      <c r="G145" s="165">
        <f t="shared" si="16"/>
        <v>0</v>
      </c>
      <c r="H145" s="165">
        <v>5.5704449999999985</v>
      </c>
      <c r="I145" s="165">
        <v>3.4549104999999947</v>
      </c>
      <c r="J145" s="165">
        <v>2.1155345000000039</v>
      </c>
      <c r="K145" s="165">
        <v>2.1155345000000039</v>
      </c>
      <c r="M145" s="16"/>
      <c r="N145" s="143">
        <v>0</v>
      </c>
      <c r="O145" s="143">
        <v>0</v>
      </c>
      <c r="P145" s="143">
        <v>0</v>
      </c>
      <c r="Q145" s="143">
        <v>0</v>
      </c>
      <c r="R145" s="143">
        <v>0</v>
      </c>
      <c r="S145" s="143">
        <v>0</v>
      </c>
      <c r="T145" s="143">
        <v>0</v>
      </c>
      <c r="U145" s="143">
        <v>0</v>
      </c>
      <c r="V145" s="143">
        <v>0</v>
      </c>
      <c r="W145" s="143">
        <v>0</v>
      </c>
      <c r="X145" s="143">
        <v>0</v>
      </c>
      <c r="Y145" s="143">
        <v>0</v>
      </c>
      <c r="Z145" s="179">
        <f t="shared" si="17"/>
        <v>0</v>
      </c>
      <c r="AA145" s="202">
        <f t="shared" si="18"/>
        <v>0</v>
      </c>
      <c r="AC145" s="179">
        <f t="shared" si="19"/>
        <v>2.1155345000000039</v>
      </c>
      <c r="AD145" s="179">
        <f t="shared" si="20"/>
        <v>0</v>
      </c>
    </row>
    <row r="146" spans="1:30" customFormat="1" ht="15">
      <c r="A146" s="164" t="s">
        <v>740</v>
      </c>
      <c r="B146" s="165">
        <v>0</v>
      </c>
      <c r="C146" s="165">
        <v>0</v>
      </c>
      <c r="D146" s="165">
        <v>0</v>
      </c>
      <c r="E146" s="165">
        <f t="shared" si="14"/>
        <v>0</v>
      </c>
      <c r="F146" s="165">
        <f t="shared" si="15"/>
        <v>0</v>
      </c>
      <c r="G146" s="165">
        <f t="shared" si="16"/>
        <v>0</v>
      </c>
      <c r="H146" s="165">
        <v>3.2982794999999991</v>
      </c>
      <c r="I146" s="165">
        <v>1.6835064999999985</v>
      </c>
      <c r="J146" s="165">
        <v>1.6147730000000007</v>
      </c>
      <c r="K146" s="165">
        <v>1.6147730000000007</v>
      </c>
      <c r="M146" s="16"/>
      <c r="N146" s="143">
        <v>0</v>
      </c>
      <c r="O146" s="143">
        <v>0</v>
      </c>
      <c r="P146" s="143">
        <v>0</v>
      </c>
      <c r="Q146" s="143">
        <v>0</v>
      </c>
      <c r="R146" s="143">
        <v>0</v>
      </c>
      <c r="S146" s="143">
        <v>0</v>
      </c>
      <c r="T146" s="143">
        <v>0</v>
      </c>
      <c r="U146" s="143">
        <v>0</v>
      </c>
      <c r="V146" s="143">
        <v>0</v>
      </c>
      <c r="W146" s="143">
        <v>0</v>
      </c>
      <c r="X146" s="143">
        <v>0</v>
      </c>
      <c r="Y146" s="143">
        <v>0</v>
      </c>
      <c r="Z146" s="179">
        <f t="shared" si="17"/>
        <v>0</v>
      </c>
      <c r="AA146" s="202">
        <f t="shared" si="18"/>
        <v>0</v>
      </c>
      <c r="AC146" s="179">
        <f t="shared" si="19"/>
        <v>1.6147730000000007</v>
      </c>
      <c r="AD146" s="179">
        <f t="shared" si="20"/>
        <v>0</v>
      </c>
    </row>
    <row r="147" spans="1:30" customFormat="1" ht="15">
      <c r="A147" s="164" t="s">
        <v>741</v>
      </c>
      <c r="B147" s="165">
        <v>0</v>
      </c>
      <c r="C147" s="165">
        <v>0</v>
      </c>
      <c r="D147" s="165">
        <v>0</v>
      </c>
      <c r="E147" s="165">
        <f t="shared" si="14"/>
        <v>0</v>
      </c>
      <c r="F147" s="165">
        <f t="shared" si="15"/>
        <v>0</v>
      </c>
      <c r="G147" s="165">
        <f t="shared" si="16"/>
        <v>0</v>
      </c>
      <c r="H147" s="165">
        <v>1.9834864999999993</v>
      </c>
      <c r="I147" s="165">
        <v>1.2132544999999992</v>
      </c>
      <c r="J147" s="165">
        <v>0.77023200000000003</v>
      </c>
      <c r="K147" s="165">
        <v>0.77023200000000003</v>
      </c>
      <c r="M147" s="16"/>
      <c r="N147" s="143">
        <v>0</v>
      </c>
      <c r="O147" s="143">
        <v>0</v>
      </c>
      <c r="P147" s="143">
        <v>0</v>
      </c>
      <c r="Q147" s="143">
        <v>0</v>
      </c>
      <c r="R147" s="143">
        <v>0</v>
      </c>
      <c r="S147" s="143">
        <v>0</v>
      </c>
      <c r="T147" s="143">
        <v>0</v>
      </c>
      <c r="U147" s="143">
        <v>0</v>
      </c>
      <c r="V147" s="143">
        <v>0</v>
      </c>
      <c r="W147" s="143">
        <v>0</v>
      </c>
      <c r="X147" s="143">
        <v>0</v>
      </c>
      <c r="Y147" s="143">
        <v>0</v>
      </c>
      <c r="Z147" s="179">
        <f t="shared" si="17"/>
        <v>0</v>
      </c>
      <c r="AA147" s="202">
        <f t="shared" si="18"/>
        <v>0</v>
      </c>
      <c r="AC147" s="179">
        <f t="shared" si="19"/>
        <v>0.77023200000000003</v>
      </c>
      <c r="AD147" s="179">
        <f t="shared" si="20"/>
        <v>0</v>
      </c>
    </row>
    <row r="148" spans="1:30" customFormat="1" ht="15">
      <c r="A148" s="164" t="s">
        <v>742</v>
      </c>
      <c r="B148" s="165">
        <v>0</v>
      </c>
      <c r="C148" s="165">
        <v>0</v>
      </c>
      <c r="D148" s="165">
        <v>0</v>
      </c>
      <c r="E148" s="165">
        <f t="shared" si="14"/>
        <v>0</v>
      </c>
      <c r="F148" s="165">
        <f t="shared" si="15"/>
        <v>0</v>
      </c>
      <c r="G148" s="165">
        <f t="shared" si="16"/>
        <v>0</v>
      </c>
      <c r="H148" s="165">
        <v>9.4781689999999941</v>
      </c>
      <c r="I148" s="165">
        <v>6.0434794999999939</v>
      </c>
      <c r="J148" s="165">
        <v>3.4346895000000002</v>
      </c>
      <c r="K148" s="165">
        <v>3.4346895000000002</v>
      </c>
      <c r="M148" s="16"/>
      <c r="N148" s="143">
        <v>0</v>
      </c>
      <c r="O148" s="143">
        <v>0</v>
      </c>
      <c r="P148" s="143">
        <v>0</v>
      </c>
      <c r="Q148" s="143">
        <v>0</v>
      </c>
      <c r="R148" s="143">
        <v>0</v>
      </c>
      <c r="S148" s="143">
        <v>0</v>
      </c>
      <c r="T148" s="143">
        <v>0</v>
      </c>
      <c r="U148" s="143">
        <v>0</v>
      </c>
      <c r="V148" s="143">
        <v>0</v>
      </c>
      <c r="W148" s="143">
        <v>0</v>
      </c>
      <c r="X148" s="143">
        <v>0</v>
      </c>
      <c r="Y148" s="143">
        <v>0</v>
      </c>
      <c r="Z148" s="179">
        <f t="shared" si="17"/>
        <v>0</v>
      </c>
      <c r="AA148" s="202">
        <f t="shared" si="18"/>
        <v>0</v>
      </c>
      <c r="AC148" s="179">
        <f t="shared" si="19"/>
        <v>3.4346895000000002</v>
      </c>
      <c r="AD148" s="179">
        <f t="shared" si="20"/>
        <v>0</v>
      </c>
    </row>
    <row r="149" spans="1:30" customFormat="1" ht="15">
      <c r="A149" s="164" t="s">
        <v>746</v>
      </c>
      <c r="B149" s="165">
        <v>0</v>
      </c>
      <c r="C149" s="165">
        <v>0</v>
      </c>
      <c r="D149" s="165">
        <v>0</v>
      </c>
      <c r="E149" s="165">
        <f t="shared" si="14"/>
        <v>0</v>
      </c>
      <c r="F149" s="165">
        <f t="shared" si="15"/>
        <v>0</v>
      </c>
      <c r="G149" s="165">
        <f t="shared" si="16"/>
        <v>0</v>
      </c>
      <c r="H149" s="165">
        <v>14.692391499999999</v>
      </c>
      <c r="I149" s="165">
        <v>9.3032734999999978</v>
      </c>
      <c r="J149" s="165">
        <v>5.3891180000000016</v>
      </c>
      <c r="K149" s="165">
        <v>5.3891180000000016</v>
      </c>
      <c r="M149" s="16"/>
      <c r="N149" s="143">
        <v>0</v>
      </c>
      <c r="O149" s="143">
        <v>0</v>
      </c>
      <c r="P149" s="143">
        <v>0</v>
      </c>
      <c r="Q149" s="143">
        <v>0</v>
      </c>
      <c r="R149" s="143">
        <v>0</v>
      </c>
      <c r="S149" s="143">
        <v>0</v>
      </c>
      <c r="T149" s="143">
        <v>0</v>
      </c>
      <c r="U149" s="143">
        <v>0</v>
      </c>
      <c r="V149" s="143">
        <v>0</v>
      </c>
      <c r="W149" s="143">
        <v>0</v>
      </c>
      <c r="X149" s="143">
        <v>0</v>
      </c>
      <c r="Y149" s="143">
        <v>0</v>
      </c>
      <c r="Z149" s="179">
        <f t="shared" si="17"/>
        <v>0</v>
      </c>
      <c r="AA149" s="202">
        <f t="shared" si="18"/>
        <v>0</v>
      </c>
      <c r="AC149" s="179">
        <f t="shared" si="19"/>
        <v>5.3891180000000016</v>
      </c>
      <c r="AD149" s="179">
        <f t="shared" si="20"/>
        <v>0</v>
      </c>
    </row>
    <row r="150" spans="1:30" customFormat="1" ht="15">
      <c r="A150" s="164" t="s">
        <v>790</v>
      </c>
      <c r="B150" s="165">
        <v>0.35050000000000003</v>
      </c>
      <c r="C150" s="165">
        <v>0</v>
      </c>
      <c r="D150" s="165">
        <v>-0.35050000000000003</v>
      </c>
      <c r="E150" s="165">
        <f t="shared" si="14"/>
        <v>0.23774999999999999</v>
      </c>
      <c r="F150" s="165">
        <f t="shared" si="15"/>
        <v>0</v>
      </c>
      <c r="G150" s="165">
        <f t="shared" si="16"/>
        <v>-0.23774999999999999</v>
      </c>
      <c r="H150" s="165">
        <v>0</v>
      </c>
      <c r="I150" s="165">
        <v>0</v>
      </c>
      <c r="J150" s="165">
        <v>0</v>
      </c>
      <c r="K150" s="165">
        <v>-0.58825000000000005</v>
      </c>
      <c r="M150" s="16"/>
      <c r="N150" s="143">
        <v>0</v>
      </c>
      <c r="O150" s="143">
        <v>0</v>
      </c>
      <c r="P150" s="143">
        <v>0</v>
      </c>
      <c r="Q150" s="143">
        <v>0.23774999999999999</v>
      </c>
      <c r="R150" s="143">
        <v>0</v>
      </c>
      <c r="S150" s="143">
        <v>-0.23774999999999999</v>
      </c>
      <c r="T150" s="143">
        <v>0</v>
      </c>
      <c r="U150" s="143">
        <v>0</v>
      </c>
      <c r="V150" s="143">
        <v>0</v>
      </c>
      <c r="W150" s="143">
        <v>0</v>
      </c>
      <c r="X150" s="143">
        <v>0</v>
      </c>
      <c r="Y150" s="143">
        <v>0</v>
      </c>
      <c r="Z150" s="179">
        <f t="shared" si="17"/>
        <v>-0.23774999999999999</v>
      </c>
      <c r="AA150" s="202">
        <f t="shared" si="18"/>
        <v>0</v>
      </c>
      <c r="AC150" s="179">
        <f t="shared" si="19"/>
        <v>-0.58825000000000005</v>
      </c>
      <c r="AD150" s="179">
        <f t="shared" si="20"/>
        <v>0</v>
      </c>
    </row>
    <row r="151" spans="1:30" customFormat="1" ht="15">
      <c r="A151" s="164" t="s">
        <v>787</v>
      </c>
      <c r="B151" s="165">
        <v>0</v>
      </c>
      <c r="C151" s="165">
        <v>0</v>
      </c>
      <c r="D151" s="165">
        <v>0</v>
      </c>
      <c r="E151" s="165">
        <f t="shared" si="14"/>
        <v>0</v>
      </c>
      <c r="F151" s="165">
        <f t="shared" si="15"/>
        <v>0</v>
      </c>
      <c r="G151" s="165">
        <f t="shared" si="16"/>
        <v>0</v>
      </c>
      <c r="H151" s="165">
        <v>2.2112E-2</v>
      </c>
      <c r="I151" s="165">
        <v>6.9471999999999992E-2</v>
      </c>
      <c r="J151" s="165">
        <v>-4.7359999999999992E-2</v>
      </c>
      <c r="K151" s="165">
        <v>-4.7359999999999992E-2</v>
      </c>
      <c r="M151" s="16"/>
      <c r="N151" s="143">
        <v>0</v>
      </c>
      <c r="O151" s="143">
        <v>0</v>
      </c>
      <c r="P151" s="143">
        <v>0</v>
      </c>
      <c r="Q151" s="143">
        <v>0</v>
      </c>
      <c r="R151" s="143">
        <v>0</v>
      </c>
      <c r="S151" s="143">
        <v>0</v>
      </c>
      <c r="T151" s="143">
        <v>0</v>
      </c>
      <c r="U151" s="143">
        <v>0</v>
      </c>
      <c r="V151" s="143">
        <v>0</v>
      </c>
      <c r="W151" s="143">
        <v>0</v>
      </c>
      <c r="X151" s="143">
        <v>0</v>
      </c>
      <c r="Y151" s="143">
        <v>0</v>
      </c>
      <c r="Z151" s="179">
        <f t="shared" si="17"/>
        <v>0</v>
      </c>
      <c r="AA151" s="202">
        <f t="shared" si="18"/>
        <v>0</v>
      </c>
      <c r="AC151" s="179">
        <f t="shared" si="19"/>
        <v>-4.7359999999999992E-2</v>
      </c>
      <c r="AD151" s="179">
        <f t="shared" si="20"/>
        <v>0</v>
      </c>
    </row>
    <row r="152" spans="1:30" customFormat="1" ht="15">
      <c r="A152" s="164" t="s">
        <v>788</v>
      </c>
      <c r="B152" s="165">
        <v>0</v>
      </c>
      <c r="C152" s="165">
        <v>0</v>
      </c>
      <c r="D152" s="165">
        <v>0</v>
      </c>
      <c r="E152" s="165">
        <f t="shared" si="14"/>
        <v>0</v>
      </c>
      <c r="F152" s="165">
        <f t="shared" si="15"/>
        <v>0</v>
      </c>
      <c r="G152" s="165">
        <f t="shared" si="16"/>
        <v>0</v>
      </c>
      <c r="H152" s="165">
        <v>1.838903</v>
      </c>
      <c r="I152" s="165">
        <v>1.4538234999999997</v>
      </c>
      <c r="J152" s="165">
        <v>0.38507950000000024</v>
      </c>
      <c r="K152" s="165">
        <v>0.38507950000000024</v>
      </c>
      <c r="M152" s="16"/>
      <c r="N152" s="143">
        <v>0</v>
      </c>
      <c r="O152" s="143">
        <v>0</v>
      </c>
      <c r="P152" s="143">
        <v>0</v>
      </c>
      <c r="Q152" s="143">
        <v>0</v>
      </c>
      <c r="R152" s="143">
        <v>0</v>
      </c>
      <c r="S152" s="143">
        <v>0</v>
      </c>
      <c r="T152" s="143">
        <v>0</v>
      </c>
      <c r="U152" s="143">
        <v>0</v>
      </c>
      <c r="V152" s="143">
        <v>0</v>
      </c>
      <c r="W152" s="143">
        <v>0</v>
      </c>
      <c r="X152" s="143">
        <v>0</v>
      </c>
      <c r="Y152" s="143">
        <v>0</v>
      </c>
      <c r="Z152" s="179">
        <f t="shared" si="17"/>
        <v>0</v>
      </c>
      <c r="AA152" s="202">
        <f t="shared" si="18"/>
        <v>0</v>
      </c>
      <c r="AC152" s="179">
        <f t="shared" si="19"/>
        <v>0.38507950000000024</v>
      </c>
      <c r="AD152" s="179">
        <f t="shared" si="20"/>
        <v>0</v>
      </c>
    </row>
    <row r="153" spans="1:30" customFormat="1" ht="15">
      <c r="A153" s="164" t="s">
        <v>789</v>
      </c>
      <c r="B153" s="165">
        <v>0</v>
      </c>
      <c r="C153" s="165">
        <v>0</v>
      </c>
      <c r="D153" s="165">
        <v>0</v>
      </c>
      <c r="E153" s="165">
        <f t="shared" si="14"/>
        <v>0</v>
      </c>
      <c r="F153" s="165">
        <f t="shared" si="15"/>
        <v>0</v>
      </c>
      <c r="G153" s="165">
        <f t="shared" si="16"/>
        <v>0</v>
      </c>
      <c r="H153" s="165">
        <v>5.8239999999999976E-3</v>
      </c>
      <c r="I153" s="165">
        <v>0.23769599999999999</v>
      </c>
      <c r="J153" s="165">
        <v>-0.23187199999999999</v>
      </c>
      <c r="K153" s="165">
        <v>-0.23187199999999999</v>
      </c>
      <c r="M153" s="16"/>
      <c r="N153" s="143">
        <v>0</v>
      </c>
      <c r="O153" s="143">
        <v>0</v>
      </c>
      <c r="P153" s="143">
        <v>0</v>
      </c>
      <c r="Q153" s="143">
        <v>0</v>
      </c>
      <c r="R153" s="143">
        <v>0</v>
      </c>
      <c r="S153" s="143">
        <v>0</v>
      </c>
      <c r="T153" s="143">
        <v>0</v>
      </c>
      <c r="U153" s="143">
        <v>0</v>
      </c>
      <c r="V153" s="143">
        <v>0</v>
      </c>
      <c r="W153" s="143">
        <v>0</v>
      </c>
      <c r="X153" s="143">
        <v>0</v>
      </c>
      <c r="Y153" s="143">
        <v>0</v>
      </c>
      <c r="Z153" s="179">
        <f t="shared" si="17"/>
        <v>0</v>
      </c>
      <c r="AA153" s="202">
        <f t="shared" si="18"/>
        <v>0</v>
      </c>
      <c r="AC153" s="179">
        <f t="shared" si="19"/>
        <v>-0.23187199999999999</v>
      </c>
      <c r="AD153" s="179">
        <f t="shared" si="20"/>
        <v>0</v>
      </c>
    </row>
    <row r="154" spans="1:30" customFormat="1" ht="15">
      <c r="A154" s="164" t="s">
        <v>524</v>
      </c>
      <c r="B154" s="165">
        <v>9.5337750000000003</v>
      </c>
      <c r="C154" s="165">
        <v>0</v>
      </c>
      <c r="D154" s="165">
        <v>-9.5337750000000003</v>
      </c>
      <c r="E154" s="165">
        <f t="shared" si="14"/>
        <v>43.924897499999993</v>
      </c>
      <c r="F154" s="165">
        <f t="shared" si="15"/>
        <v>0</v>
      </c>
      <c r="G154" s="165">
        <f t="shared" si="16"/>
        <v>-43.924897499999993</v>
      </c>
      <c r="H154" s="165">
        <v>44.501091008000003</v>
      </c>
      <c r="I154" s="165">
        <v>40.657944051999998</v>
      </c>
      <c r="J154" s="165">
        <v>3.8431469560000053</v>
      </c>
      <c r="K154" s="165">
        <v>-49.615525543999993</v>
      </c>
      <c r="M154" s="16"/>
      <c r="N154" s="143">
        <v>28.505109999999995</v>
      </c>
      <c r="O154" s="143">
        <v>0</v>
      </c>
      <c r="P154" s="143">
        <v>-28.505109999999995</v>
      </c>
      <c r="Q154" s="143">
        <v>14.353987499999999</v>
      </c>
      <c r="R154" s="143">
        <v>0</v>
      </c>
      <c r="S154" s="143">
        <v>-14.353987499999999</v>
      </c>
      <c r="T154" s="143">
        <v>0</v>
      </c>
      <c r="U154" s="143">
        <v>0</v>
      </c>
      <c r="V154" s="143">
        <v>0</v>
      </c>
      <c r="W154" s="143">
        <v>1.0658000000000001</v>
      </c>
      <c r="X154" s="143">
        <v>0</v>
      </c>
      <c r="Y154" s="143">
        <v>-1.0658000000000001</v>
      </c>
      <c r="Z154" s="179">
        <f t="shared" si="17"/>
        <v>-43.924897499999993</v>
      </c>
      <c r="AA154" s="202">
        <f t="shared" si="18"/>
        <v>0</v>
      </c>
      <c r="AC154" s="179">
        <f t="shared" si="19"/>
        <v>-49.615525543999986</v>
      </c>
      <c r="AD154" s="179">
        <f t="shared" si="20"/>
        <v>0</v>
      </c>
    </row>
    <row r="155" spans="1:30" customFormat="1" ht="15">
      <c r="A155" s="164" t="s">
        <v>475</v>
      </c>
      <c r="B155" s="165">
        <v>0</v>
      </c>
      <c r="C155" s="165">
        <v>0</v>
      </c>
      <c r="D155" s="165">
        <v>0</v>
      </c>
      <c r="E155" s="165">
        <f t="shared" si="14"/>
        <v>0</v>
      </c>
      <c r="F155" s="165">
        <f t="shared" si="15"/>
        <v>0</v>
      </c>
      <c r="G155" s="165">
        <f t="shared" si="16"/>
        <v>0</v>
      </c>
      <c r="H155" s="165">
        <v>0.34676413999999994</v>
      </c>
      <c r="I155" s="165">
        <v>0</v>
      </c>
      <c r="J155" s="165">
        <v>0.34676413999999994</v>
      </c>
      <c r="K155" s="165">
        <v>0.34676413999999994</v>
      </c>
      <c r="M155" s="16"/>
      <c r="N155" s="143">
        <v>0</v>
      </c>
      <c r="O155" s="143">
        <v>0</v>
      </c>
      <c r="P155" s="143">
        <v>0</v>
      </c>
      <c r="Q155" s="143">
        <v>0</v>
      </c>
      <c r="R155" s="143">
        <v>0</v>
      </c>
      <c r="S155" s="143">
        <v>0</v>
      </c>
      <c r="T155" s="143">
        <v>0</v>
      </c>
      <c r="U155" s="143">
        <v>0</v>
      </c>
      <c r="V155" s="143">
        <v>0</v>
      </c>
      <c r="W155" s="143">
        <v>0</v>
      </c>
      <c r="X155" s="143">
        <v>0</v>
      </c>
      <c r="Y155" s="143">
        <v>0</v>
      </c>
      <c r="Z155" s="179">
        <f t="shared" si="17"/>
        <v>0</v>
      </c>
      <c r="AA155" s="202">
        <f t="shared" si="18"/>
        <v>0</v>
      </c>
      <c r="AC155" s="179">
        <f t="shared" si="19"/>
        <v>0.34676413999999994</v>
      </c>
      <c r="AD155" s="179">
        <f t="shared" si="20"/>
        <v>0</v>
      </c>
    </row>
    <row r="156" spans="1:30" customFormat="1" ht="15">
      <c r="A156" s="164" t="s">
        <v>102</v>
      </c>
      <c r="B156" s="165">
        <v>108.61310500000003</v>
      </c>
      <c r="C156" s="165">
        <v>0</v>
      </c>
      <c r="D156" s="165">
        <v>-108.61310500000003</v>
      </c>
      <c r="E156" s="165">
        <f t="shared" si="14"/>
        <v>2.8275900000000003</v>
      </c>
      <c r="F156" s="165">
        <f t="shared" si="15"/>
        <v>1.0378475000000003</v>
      </c>
      <c r="G156" s="165">
        <f t="shared" si="16"/>
        <v>-1.7897425</v>
      </c>
      <c r="H156" s="165">
        <v>4.0288683199999999</v>
      </c>
      <c r="I156" s="165">
        <v>0.31785040799999992</v>
      </c>
      <c r="J156" s="165">
        <v>3.711017912</v>
      </c>
      <c r="K156" s="165">
        <v>-106.69182958800003</v>
      </c>
      <c r="M156" s="16"/>
      <c r="N156" s="143">
        <v>0.53862500000000002</v>
      </c>
      <c r="O156" s="143">
        <v>0</v>
      </c>
      <c r="P156" s="143">
        <v>-0.53862500000000002</v>
      </c>
      <c r="Q156" s="143">
        <v>0</v>
      </c>
      <c r="R156" s="143">
        <v>0</v>
      </c>
      <c r="S156" s="143">
        <v>0</v>
      </c>
      <c r="T156" s="143">
        <v>6.2600000000000003E-2</v>
      </c>
      <c r="U156" s="143">
        <v>0</v>
      </c>
      <c r="V156" s="143">
        <v>-6.2600000000000003E-2</v>
      </c>
      <c r="W156" s="143">
        <v>2.2263649999999999</v>
      </c>
      <c r="X156" s="143">
        <v>1.0378475000000003</v>
      </c>
      <c r="Y156" s="143">
        <v>-1.1885175000000001</v>
      </c>
      <c r="Z156" s="179">
        <f t="shared" si="17"/>
        <v>-1.7897425000000002</v>
      </c>
      <c r="AA156" s="202">
        <f t="shared" si="18"/>
        <v>0</v>
      </c>
      <c r="AC156" s="179">
        <f t="shared" si="19"/>
        <v>-106.69182958800003</v>
      </c>
      <c r="AD156" s="179">
        <f t="shared" si="20"/>
        <v>0</v>
      </c>
    </row>
    <row r="157" spans="1:30" customFormat="1" ht="15">
      <c r="A157" s="164" t="s">
        <v>578</v>
      </c>
      <c r="B157" s="165">
        <v>0</v>
      </c>
      <c r="C157" s="165">
        <v>0</v>
      </c>
      <c r="D157" s="165">
        <v>0</v>
      </c>
      <c r="E157" s="165">
        <f t="shared" si="14"/>
        <v>0</v>
      </c>
      <c r="F157" s="165">
        <f t="shared" si="15"/>
        <v>0</v>
      </c>
      <c r="G157" s="165">
        <f t="shared" si="16"/>
        <v>0</v>
      </c>
      <c r="H157" s="165">
        <v>0.34529791800000004</v>
      </c>
      <c r="I157" s="165">
        <v>0</v>
      </c>
      <c r="J157" s="165">
        <v>0.34529791800000004</v>
      </c>
      <c r="K157" s="165">
        <v>0.34529791800000004</v>
      </c>
      <c r="M157" s="16"/>
      <c r="N157" s="143">
        <v>0</v>
      </c>
      <c r="O157" s="143">
        <v>0</v>
      </c>
      <c r="P157" s="143">
        <v>0</v>
      </c>
      <c r="Q157" s="143">
        <v>0</v>
      </c>
      <c r="R157" s="143">
        <v>0</v>
      </c>
      <c r="S157" s="143">
        <v>0</v>
      </c>
      <c r="T157" s="143">
        <v>0</v>
      </c>
      <c r="U157" s="143">
        <v>0</v>
      </c>
      <c r="V157" s="143">
        <v>0</v>
      </c>
      <c r="W157" s="143">
        <v>0</v>
      </c>
      <c r="X157" s="143">
        <v>0</v>
      </c>
      <c r="Y157" s="143">
        <v>0</v>
      </c>
      <c r="Z157" s="179">
        <f t="shared" si="17"/>
        <v>0</v>
      </c>
      <c r="AA157" s="202">
        <f t="shared" si="18"/>
        <v>0</v>
      </c>
      <c r="AC157" s="179">
        <f t="shared" si="19"/>
        <v>0.34529791800000004</v>
      </c>
      <c r="AD157" s="179">
        <f t="shared" si="20"/>
        <v>0</v>
      </c>
    </row>
    <row r="158" spans="1:30" customFormat="1" ht="15">
      <c r="A158" s="164" t="s">
        <v>476</v>
      </c>
      <c r="B158" s="165">
        <v>330.6377500000001</v>
      </c>
      <c r="C158" s="165">
        <v>0</v>
      </c>
      <c r="D158" s="165">
        <v>-330.6377500000001</v>
      </c>
      <c r="E158" s="165">
        <f t="shared" si="14"/>
        <v>5.1919949999999995</v>
      </c>
      <c r="F158" s="165">
        <f t="shared" si="15"/>
        <v>0</v>
      </c>
      <c r="G158" s="165">
        <f t="shared" si="16"/>
        <v>-5.1919949999999995</v>
      </c>
      <c r="H158" s="165">
        <v>4.5586499530000015</v>
      </c>
      <c r="I158" s="165">
        <v>0.77633675099999999</v>
      </c>
      <c r="J158" s="165">
        <v>3.7823132020000014</v>
      </c>
      <c r="K158" s="165">
        <v>-332.0474317980001</v>
      </c>
      <c r="M158" s="16"/>
      <c r="N158" s="143">
        <v>4.8169949999999995</v>
      </c>
      <c r="O158" s="143">
        <v>0</v>
      </c>
      <c r="P158" s="143">
        <v>-4.8169949999999995</v>
      </c>
      <c r="Q158" s="143">
        <v>0</v>
      </c>
      <c r="R158" s="143">
        <v>0</v>
      </c>
      <c r="S158" s="143">
        <v>0</v>
      </c>
      <c r="T158" s="143">
        <v>0</v>
      </c>
      <c r="U158" s="143">
        <v>0</v>
      </c>
      <c r="V158" s="143">
        <v>0</v>
      </c>
      <c r="W158" s="143">
        <v>0.375</v>
      </c>
      <c r="X158" s="143">
        <v>0</v>
      </c>
      <c r="Y158" s="143">
        <v>-0.375</v>
      </c>
      <c r="Z158" s="179">
        <f t="shared" si="17"/>
        <v>-5.1919949999999995</v>
      </c>
      <c r="AA158" s="202">
        <f t="shared" si="18"/>
        <v>0</v>
      </c>
      <c r="AC158" s="179">
        <f t="shared" si="19"/>
        <v>-332.0474317980001</v>
      </c>
      <c r="AD158" s="179">
        <f t="shared" si="20"/>
        <v>0</v>
      </c>
    </row>
    <row r="159" spans="1:30" customFormat="1" ht="15">
      <c r="A159" s="164" t="s">
        <v>477</v>
      </c>
      <c r="B159" s="165">
        <v>0</v>
      </c>
      <c r="C159" s="165">
        <v>0</v>
      </c>
      <c r="D159" s="165">
        <v>0</v>
      </c>
      <c r="E159" s="165">
        <f t="shared" si="14"/>
        <v>0</v>
      </c>
      <c r="F159" s="165">
        <f t="shared" si="15"/>
        <v>0</v>
      </c>
      <c r="G159" s="165">
        <f t="shared" si="16"/>
        <v>0</v>
      </c>
      <c r="H159" s="165">
        <v>4.9462661030000001</v>
      </c>
      <c r="I159" s="165">
        <v>1.269819539</v>
      </c>
      <c r="J159" s="165">
        <v>3.6764465639999999</v>
      </c>
      <c r="K159" s="165">
        <v>3.6764465639999999</v>
      </c>
      <c r="M159" s="16"/>
      <c r="N159" s="143">
        <v>0</v>
      </c>
      <c r="O159" s="143">
        <v>0</v>
      </c>
      <c r="P159" s="143">
        <v>0</v>
      </c>
      <c r="Q159" s="143">
        <v>0</v>
      </c>
      <c r="R159" s="143">
        <v>0</v>
      </c>
      <c r="S159" s="143">
        <v>0</v>
      </c>
      <c r="T159" s="143">
        <v>0</v>
      </c>
      <c r="U159" s="143">
        <v>0</v>
      </c>
      <c r="V159" s="143">
        <v>0</v>
      </c>
      <c r="W159" s="143">
        <v>0</v>
      </c>
      <c r="X159" s="143">
        <v>0</v>
      </c>
      <c r="Y159" s="143">
        <v>0</v>
      </c>
      <c r="Z159" s="179">
        <f t="shared" si="17"/>
        <v>0</v>
      </c>
      <c r="AA159" s="202">
        <f t="shared" si="18"/>
        <v>0</v>
      </c>
      <c r="AC159" s="179">
        <f t="shared" si="19"/>
        <v>3.6764465639999999</v>
      </c>
      <c r="AD159" s="179">
        <f t="shared" si="20"/>
        <v>0</v>
      </c>
    </row>
    <row r="160" spans="1:30" customFormat="1" ht="15">
      <c r="A160" s="164" t="s">
        <v>538</v>
      </c>
      <c r="B160" s="165">
        <v>343.29407999999995</v>
      </c>
      <c r="C160" s="165">
        <v>0</v>
      </c>
      <c r="D160" s="165">
        <v>-343.29407999999995</v>
      </c>
      <c r="E160" s="165">
        <f t="shared" si="14"/>
        <v>14.0824125</v>
      </c>
      <c r="F160" s="165">
        <f t="shared" si="15"/>
        <v>0</v>
      </c>
      <c r="G160" s="165">
        <f t="shared" si="16"/>
        <v>-14.0824125</v>
      </c>
      <c r="H160" s="165">
        <v>0.53040727999999993</v>
      </c>
      <c r="I160" s="165">
        <v>1.2766147729999999</v>
      </c>
      <c r="J160" s="165">
        <v>-0.746207493</v>
      </c>
      <c r="K160" s="165">
        <v>-358.12269999299997</v>
      </c>
      <c r="M160" s="16"/>
      <c r="N160" s="143">
        <v>12.263927499999999</v>
      </c>
      <c r="O160" s="143">
        <v>0</v>
      </c>
      <c r="P160" s="143">
        <v>-12.263927499999999</v>
      </c>
      <c r="Q160" s="143">
        <v>0</v>
      </c>
      <c r="R160" s="143">
        <v>0</v>
      </c>
      <c r="S160" s="143">
        <v>0</v>
      </c>
      <c r="T160" s="143">
        <v>1.4999999999999999E-2</v>
      </c>
      <c r="U160" s="143">
        <v>0</v>
      </c>
      <c r="V160" s="143">
        <v>-1.4999999999999999E-2</v>
      </c>
      <c r="W160" s="143">
        <v>1.8034850000000002</v>
      </c>
      <c r="X160" s="143">
        <v>0</v>
      </c>
      <c r="Y160" s="143">
        <v>-1.8034850000000002</v>
      </c>
      <c r="Z160" s="179">
        <f t="shared" si="17"/>
        <v>-14.0824125</v>
      </c>
      <c r="AA160" s="202">
        <f t="shared" si="18"/>
        <v>0</v>
      </c>
      <c r="AC160" s="179">
        <f t="shared" si="19"/>
        <v>-358.12269999299991</v>
      </c>
      <c r="AD160" s="179">
        <f t="shared" si="20"/>
        <v>0</v>
      </c>
    </row>
    <row r="161" spans="1:30" customFormat="1" ht="15">
      <c r="A161" s="164" t="s">
        <v>478</v>
      </c>
      <c r="B161" s="165">
        <v>0</v>
      </c>
      <c r="C161" s="165">
        <v>0</v>
      </c>
      <c r="D161" s="165">
        <v>0</v>
      </c>
      <c r="E161" s="165">
        <f t="shared" si="14"/>
        <v>6.351110000000002</v>
      </c>
      <c r="F161" s="165">
        <f t="shared" si="15"/>
        <v>0</v>
      </c>
      <c r="G161" s="165">
        <f t="shared" si="16"/>
        <v>-6.351110000000002</v>
      </c>
      <c r="H161" s="165">
        <v>13.512697761000002</v>
      </c>
      <c r="I161" s="165">
        <v>15.469080394000002</v>
      </c>
      <c r="J161" s="165">
        <v>-1.9563826330000005</v>
      </c>
      <c r="K161" s="165">
        <v>-8.3074926330000025</v>
      </c>
      <c r="M161" s="16"/>
      <c r="N161" s="143">
        <v>0.53107250000000006</v>
      </c>
      <c r="O161" s="143">
        <v>0</v>
      </c>
      <c r="P161" s="143">
        <v>-0.53107250000000006</v>
      </c>
      <c r="Q161" s="143">
        <v>0</v>
      </c>
      <c r="R161" s="143">
        <v>0</v>
      </c>
      <c r="S161" s="143">
        <v>0</v>
      </c>
      <c r="T161" s="143">
        <v>0</v>
      </c>
      <c r="U161" s="143">
        <v>0</v>
      </c>
      <c r="V161" s="143">
        <v>0</v>
      </c>
      <c r="W161" s="143">
        <v>5.8200375000000015</v>
      </c>
      <c r="X161" s="143">
        <v>0</v>
      </c>
      <c r="Y161" s="143">
        <v>-5.8200375000000015</v>
      </c>
      <c r="Z161" s="179">
        <f t="shared" si="17"/>
        <v>-6.351110000000002</v>
      </c>
      <c r="AA161" s="202">
        <f t="shared" si="18"/>
        <v>0</v>
      </c>
      <c r="AC161" s="179">
        <f t="shared" si="19"/>
        <v>-8.3074926330000025</v>
      </c>
      <c r="AD161" s="179">
        <f t="shared" si="20"/>
        <v>0</v>
      </c>
    </row>
    <row r="162" spans="1:30" customFormat="1" ht="15">
      <c r="A162" s="164" t="s">
        <v>484</v>
      </c>
      <c r="B162" s="165">
        <v>372.02763750000003</v>
      </c>
      <c r="C162" s="165">
        <v>0</v>
      </c>
      <c r="D162" s="165">
        <v>-372.02763750000003</v>
      </c>
      <c r="E162" s="165">
        <f t="shared" si="14"/>
        <v>63.481737500000001</v>
      </c>
      <c r="F162" s="165">
        <f t="shared" si="15"/>
        <v>0</v>
      </c>
      <c r="G162" s="165">
        <f t="shared" si="16"/>
        <v>-63.481737500000001</v>
      </c>
      <c r="H162" s="165">
        <v>4.3086511820000011</v>
      </c>
      <c r="I162" s="165">
        <v>1.2327591260000001</v>
      </c>
      <c r="J162" s="165">
        <v>3.0758920560000007</v>
      </c>
      <c r="K162" s="165">
        <v>-432.43348294400005</v>
      </c>
      <c r="M162" s="16"/>
      <c r="N162" s="143">
        <v>54.440867500000003</v>
      </c>
      <c r="O162" s="143">
        <v>0</v>
      </c>
      <c r="P162" s="143">
        <v>-54.440867500000003</v>
      </c>
      <c r="Q162" s="143">
        <v>0</v>
      </c>
      <c r="R162" s="143">
        <v>0</v>
      </c>
      <c r="S162" s="143">
        <v>0</v>
      </c>
      <c r="T162" s="143">
        <v>0</v>
      </c>
      <c r="U162" s="143">
        <v>0</v>
      </c>
      <c r="V162" s="143">
        <v>0</v>
      </c>
      <c r="W162" s="143">
        <v>9.04087</v>
      </c>
      <c r="X162" s="143">
        <v>0</v>
      </c>
      <c r="Y162" s="143">
        <v>-9.04087</v>
      </c>
      <c r="Z162" s="179">
        <f t="shared" si="17"/>
        <v>-63.481737500000001</v>
      </c>
      <c r="AA162" s="202">
        <f t="shared" si="18"/>
        <v>0</v>
      </c>
      <c r="AC162" s="179">
        <f t="shared" si="19"/>
        <v>-432.43348294400005</v>
      </c>
      <c r="AD162" s="179">
        <f t="shared" si="20"/>
        <v>0</v>
      </c>
    </row>
    <row r="163" spans="1:30" customFormat="1" ht="15">
      <c r="A163" s="164" t="s">
        <v>520</v>
      </c>
      <c r="B163" s="165">
        <v>0</v>
      </c>
      <c r="C163" s="165">
        <v>0</v>
      </c>
      <c r="D163" s="165">
        <v>0</v>
      </c>
      <c r="E163" s="165">
        <f t="shared" si="14"/>
        <v>0</v>
      </c>
      <c r="F163" s="165">
        <f t="shared" si="15"/>
        <v>0</v>
      </c>
      <c r="G163" s="165">
        <f t="shared" si="16"/>
        <v>0</v>
      </c>
      <c r="H163" s="165">
        <v>7.280468881</v>
      </c>
      <c r="I163" s="165">
        <v>3.3118522529999996</v>
      </c>
      <c r="J163" s="165">
        <v>3.9686166280000004</v>
      </c>
      <c r="K163" s="165">
        <v>3.9686166280000004</v>
      </c>
      <c r="M163" s="16"/>
      <c r="N163" s="143">
        <v>0</v>
      </c>
      <c r="O163" s="143">
        <v>0</v>
      </c>
      <c r="P163" s="143">
        <v>0</v>
      </c>
      <c r="Q163" s="143">
        <v>0</v>
      </c>
      <c r="R163" s="143">
        <v>0</v>
      </c>
      <c r="S163" s="143">
        <v>0</v>
      </c>
      <c r="T163" s="143">
        <v>0</v>
      </c>
      <c r="U163" s="143">
        <v>0</v>
      </c>
      <c r="V163" s="143">
        <v>0</v>
      </c>
      <c r="W163" s="143">
        <v>0</v>
      </c>
      <c r="X163" s="143">
        <v>0</v>
      </c>
      <c r="Y163" s="143">
        <v>0</v>
      </c>
      <c r="Z163" s="179">
        <f t="shared" si="17"/>
        <v>0</v>
      </c>
      <c r="AA163" s="202">
        <f t="shared" si="18"/>
        <v>0</v>
      </c>
      <c r="AC163" s="179">
        <f t="shared" si="19"/>
        <v>3.9686166280000004</v>
      </c>
      <c r="AD163" s="179">
        <f t="shared" si="20"/>
        <v>0</v>
      </c>
    </row>
    <row r="164" spans="1:30" customFormat="1" ht="15">
      <c r="A164" s="164" t="s">
        <v>557</v>
      </c>
      <c r="B164" s="165">
        <v>0</v>
      </c>
      <c r="C164" s="165">
        <v>0</v>
      </c>
      <c r="D164" s="165">
        <v>0</v>
      </c>
      <c r="E164" s="165">
        <f t="shared" si="14"/>
        <v>0</v>
      </c>
      <c r="F164" s="165">
        <f t="shared" si="15"/>
        <v>0</v>
      </c>
      <c r="G164" s="165">
        <f t="shared" si="16"/>
        <v>0</v>
      </c>
      <c r="H164" s="165">
        <v>4.2545353620000013</v>
      </c>
      <c r="I164" s="165">
        <v>3.5588749529999997</v>
      </c>
      <c r="J164" s="165">
        <v>0.69566040900000159</v>
      </c>
      <c r="K164" s="165">
        <v>0.69566040900000159</v>
      </c>
      <c r="M164" s="16"/>
      <c r="N164" s="143">
        <v>0</v>
      </c>
      <c r="O164" s="143">
        <v>0</v>
      </c>
      <c r="P164" s="143">
        <v>0</v>
      </c>
      <c r="Q164" s="143">
        <v>0</v>
      </c>
      <c r="R164" s="143">
        <v>0</v>
      </c>
      <c r="S164" s="143">
        <v>0</v>
      </c>
      <c r="T164" s="143">
        <v>0</v>
      </c>
      <c r="U164" s="143">
        <v>0</v>
      </c>
      <c r="V164" s="143">
        <v>0</v>
      </c>
      <c r="W164" s="143">
        <v>0</v>
      </c>
      <c r="X164" s="143">
        <v>0</v>
      </c>
      <c r="Y164" s="143">
        <v>0</v>
      </c>
      <c r="Z164" s="179">
        <f t="shared" si="17"/>
        <v>0</v>
      </c>
      <c r="AA164" s="202">
        <f t="shared" si="18"/>
        <v>0</v>
      </c>
      <c r="AC164" s="179">
        <f t="shared" si="19"/>
        <v>0.69566040900000159</v>
      </c>
      <c r="AD164" s="179">
        <f t="shared" si="20"/>
        <v>0</v>
      </c>
    </row>
    <row r="165" spans="1:30" customFormat="1" ht="15">
      <c r="A165" s="164" t="s">
        <v>589</v>
      </c>
      <c r="B165" s="165">
        <v>0</v>
      </c>
      <c r="C165" s="165">
        <v>0</v>
      </c>
      <c r="D165" s="165">
        <v>0</v>
      </c>
      <c r="E165" s="165">
        <f t="shared" si="14"/>
        <v>0</v>
      </c>
      <c r="F165" s="165">
        <f t="shared" si="15"/>
        <v>0</v>
      </c>
      <c r="G165" s="165">
        <f t="shared" si="16"/>
        <v>0</v>
      </c>
      <c r="H165" s="165">
        <v>0.50397010073000004</v>
      </c>
      <c r="I165" s="165">
        <v>0.62427872915999993</v>
      </c>
      <c r="J165" s="165">
        <v>-0.1203086284299999</v>
      </c>
      <c r="K165" s="165">
        <v>-0.1203086284299999</v>
      </c>
      <c r="M165" s="16"/>
      <c r="N165" s="143">
        <v>0</v>
      </c>
      <c r="O165" s="143">
        <v>0</v>
      </c>
      <c r="P165" s="143">
        <v>0</v>
      </c>
      <c r="Q165" s="143">
        <v>0</v>
      </c>
      <c r="R165" s="143">
        <v>0</v>
      </c>
      <c r="S165" s="143">
        <v>0</v>
      </c>
      <c r="T165" s="143">
        <v>0</v>
      </c>
      <c r="U165" s="143">
        <v>0</v>
      </c>
      <c r="V165" s="143">
        <v>0</v>
      </c>
      <c r="W165" s="143">
        <v>0</v>
      </c>
      <c r="X165" s="143">
        <v>0</v>
      </c>
      <c r="Y165" s="143">
        <v>0</v>
      </c>
      <c r="Z165" s="179">
        <f t="shared" si="17"/>
        <v>0</v>
      </c>
      <c r="AA165" s="202">
        <f t="shared" si="18"/>
        <v>0</v>
      </c>
      <c r="AC165" s="179">
        <f t="shared" si="19"/>
        <v>-0.1203086284299999</v>
      </c>
      <c r="AD165" s="179">
        <f t="shared" si="20"/>
        <v>0</v>
      </c>
    </row>
    <row r="166" spans="1:30" customFormat="1" ht="15">
      <c r="A166" s="164" t="s">
        <v>590</v>
      </c>
      <c r="B166" s="165">
        <v>0</v>
      </c>
      <c r="C166" s="165">
        <v>0</v>
      </c>
      <c r="D166" s="165">
        <v>0</v>
      </c>
      <c r="E166" s="165">
        <f t="shared" si="14"/>
        <v>0</v>
      </c>
      <c r="F166" s="165">
        <f t="shared" si="15"/>
        <v>0</v>
      </c>
      <c r="G166" s="165">
        <f t="shared" si="16"/>
        <v>0</v>
      </c>
      <c r="H166" s="165">
        <v>0.45956591352000004</v>
      </c>
      <c r="I166" s="165">
        <v>0.81987497154999989</v>
      </c>
      <c r="J166" s="165">
        <v>-0.36030905802999985</v>
      </c>
      <c r="K166" s="165">
        <v>-0.36030905802999985</v>
      </c>
      <c r="M166" s="16"/>
      <c r="N166" s="143">
        <v>0</v>
      </c>
      <c r="O166" s="143">
        <v>0</v>
      </c>
      <c r="P166" s="143">
        <v>0</v>
      </c>
      <c r="Q166" s="143">
        <v>0</v>
      </c>
      <c r="R166" s="143">
        <v>0</v>
      </c>
      <c r="S166" s="143">
        <v>0</v>
      </c>
      <c r="T166" s="143">
        <v>0</v>
      </c>
      <c r="U166" s="143">
        <v>0</v>
      </c>
      <c r="V166" s="143">
        <v>0</v>
      </c>
      <c r="W166" s="143">
        <v>0</v>
      </c>
      <c r="X166" s="143">
        <v>0</v>
      </c>
      <c r="Y166" s="143">
        <v>0</v>
      </c>
      <c r="Z166" s="179">
        <f t="shared" si="17"/>
        <v>0</v>
      </c>
      <c r="AA166" s="202">
        <f t="shared" si="18"/>
        <v>0</v>
      </c>
      <c r="AC166" s="179">
        <f t="shared" si="19"/>
        <v>-0.36030905802999985</v>
      </c>
      <c r="AD166" s="179">
        <f t="shared" si="20"/>
        <v>0</v>
      </c>
    </row>
    <row r="167" spans="1:30" customFormat="1" ht="15">
      <c r="A167" s="164" t="s">
        <v>591</v>
      </c>
      <c r="B167" s="165">
        <v>0</v>
      </c>
      <c r="C167" s="165">
        <v>0</v>
      </c>
      <c r="D167" s="165">
        <v>0</v>
      </c>
      <c r="E167" s="165">
        <f t="shared" si="14"/>
        <v>0</v>
      </c>
      <c r="F167" s="165">
        <f t="shared" si="15"/>
        <v>0</v>
      </c>
      <c r="G167" s="165">
        <f t="shared" si="16"/>
        <v>0</v>
      </c>
      <c r="H167" s="165">
        <v>0.33132202830999996</v>
      </c>
      <c r="I167" s="165">
        <v>0.75761309940999999</v>
      </c>
      <c r="J167" s="165">
        <v>-0.42629107110000003</v>
      </c>
      <c r="K167" s="165">
        <v>-0.42629107110000003</v>
      </c>
      <c r="M167" s="16"/>
      <c r="N167" s="143">
        <v>0</v>
      </c>
      <c r="O167" s="143">
        <v>0</v>
      </c>
      <c r="P167" s="143">
        <v>0</v>
      </c>
      <c r="Q167" s="143">
        <v>0</v>
      </c>
      <c r="R167" s="143">
        <v>0</v>
      </c>
      <c r="S167" s="143">
        <v>0</v>
      </c>
      <c r="T167" s="143">
        <v>0</v>
      </c>
      <c r="U167" s="143">
        <v>0</v>
      </c>
      <c r="V167" s="143">
        <v>0</v>
      </c>
      <c r="W167" s="143">
        <v>0</v>
      </c>
      <c r="X167" s="143">
        <v>0</v>
      </c>
      <c r="Y167" s="143">
        <v>0</v>
      </c>
      <c r="Z167" s="179">
        <f t="shared" si="17"/>
        <v>0</v>
      </c>
      <c r="AA167" s="202">
        <f t="shared" si="18"/>
        <v>0</v>
      </c>
      <c r="AC167" s="179">
        <f t="shared" si="19"/>
        <v>-0.42629107110000003</v>
      </c>
      <c r="AD167" s="179">
        <f t="shared" si="20"/>
        <v>0</v>
      </c>
    </row>
    <row r="168" spans="1:30" customFormat="1" ht="15">
      <c r="A168" s="164" t="s">
        <v>592</v>
      </c>
      <c r="B168" s="165">
        <v>0</v>
      </c>
      <c r="C168" s="165">
        <v>0</v>
      </c>
      <c r="D168" s="165">
        <v>0</v>
      </c>
      <c r="E168" s="165">
        <f t="shared" si="14"/>
        <v>0</v>
      </c>
      <c r="F168" s="165">
        <f t="shared" si="15"/>
        <v>0</v>
      </c>
      <c r="G168" s="165">
        <f t="shared" si="16"/>
        <v>0</v>
      </c>
      <c r="H168" s="165">
        <v>0.31756640303</v>
      </c>
      <c r="I168" s="165">
        <v>0.44606841780000006</v>
      </c>
      <c r="J168" s="165">
        <v>-0.12850201477000006</v>
      </c>
      <c r="K168" s="165">
        <v>-0.12850201477000006</v>
      </c>
      <c r="M168" s="16"/>
      <c r="N168" s="143">
        <v>0</v>
      </c>
      <c r="O168" s="143">
        <v>0</v>
      </c>
      <c r="P168" s="143">
        <v>0</v>
      </c>
      <c r="Q168" s="143">
        <v>0</v>
      </c>
      <c r="R168" s="143">
        <v>0</v>
      </c>
      <c r="S168" s="143">
        <v>0</v>
      </c>
      <c r="T168" s="143">
        <v>0</v>
      </c>
      <c r="U168" s="143">
        <v>0</v>
      </c>
      <c r="V168" s="143">
        <v>0</v>
      </c>
      <c r="W168" s="143">
        <v>0</v>
      </c>
      <c r="X168" s="143">
        <v>0</v>
      </c>
      <c r="Y168" s="143">
        <v>0</v>
      </c>
      <c r="Z168" s="179">
        <f t="shared" si="17"/>
        <v>0</v>
      </c>
      <c r="AA168" s="202">
        <f t="shared" si="18"/>
        <v>0</v>
      </c>
      <c r="AC168" s="179">
        <f t="shared" si="19"/>
        <v>-0.12850201477000006</v>
      </c>
      <c r="AD168" s="179">
        <f t="shared" si="20"/>
        <v>0</v>
      </c>
    </row>
    <row r="169" spans="1:30" customFormat="1" ht="15">
      <c r="A169" s="164" t="s">
        <v>593</v>
      </c>
      <c r="B169" s="165">
        <v>0</v>
      </c>
      <c r="C169" s="165">
        <v>0</v>
      </c>
      <c r="D169" s="165">
        <v>0</v>
      </c>
      <c r="E169" s="165">
        <f t="shared" si="14"/>
        <v>0</v>
      </c>
      <c r="F169" s="165">
        <f t="shared" si="15"/>
        <v>0</v>
      </c>
      <c r="G169" s="165">
        <f t="shared" si="16"/>
        <v>0</v>
      </c>
      <c r="H169" s="165">
        <v>4.4435041810800007</v>
      </c>
      <c r="I169" s="165">
        <v>3.0252069934599999</v>
      </c>
      <c r="J169" s="165">
        <v>1.4182971876200008</v>
      </c>
      <c r="K169" s="165">
        <v>1.4182971876200008</v>
      </c>
      <c r="M169" s="16"/>
      <c r="N169" s="143">
        <v>0</v>
      </c>
      <c r="O169" s="143">
        <v>0</v>
      </c>
      <c r="P169" s="143">
        <v>0</v>
      </c>
      <c r="Q169" s="143">
        <v>0</v>
      </c>
      <c r="R169" s="143">
        <v>0</v>
      </c>
      <c r="S169" s="143">
        <v>0</v>
      </c>
      <c r="T169" s="143">
        <v>0</v>
      </c>
      <c r="U169" s="143">
        <v>0</v>
      </c>
      <c r="V169" s="143">
        <v>0</v>
      </c>
      <c r="W169" s="143">
        <v>0</v>
      </c>
      <c r="X169" s="143">
        <v>0</v>
      </c>
      <c r="Y169" s="143">
        <v>0</v>
      </c>
      <c r="Z169" s="179">
        <f t="shared" si="17"/>
        <v>0</v>
      </c>
      <c r="AA169" s="202">
        <f t="shared" si="18"/>
        <v>0</v>
      </c>
      <c r="AC169" s="179">
        <f t="shared" si="19"/>
        <v>1.4182971876200008</v>
      </c>
      <c r="AD169" s="179">
        <f t="shared" si="20"/>
        <v>0</v>
      </c>
    </row>
    <row r="170" spans="1:30" customFormat="1" ht="15">
      <c r="A170" s="164" t="s">
        <v>594</v>
      </c>
      <c r="B170" s="165">
        <v>0</v>
      </c>
      <c r="C170" s="165">
        <v>0</v>
      </c>
      <c r="D170" s="165">
        <v>0</v>
      </c>
      <c r="E170" s="165">
        <f t="shared" si="14"/>
        <v>0</v>
      </c>
      <c r="F170" s="165">
        <f t="shared" si="15"/>
        <v>0</v>
      </c>
      <c r="G170" s="165">
        <f t="shared" si="16"/>
        <v>0</v>
      </c>
      <c r="H170" s="165">
        <v>0.66587878117999988</v>
      </c>
      <c r="I170" s="165">
        <v>0.34889632155</v>
      </c>
      <c r="J170" s="165">
        <v>0.31698245962999988</v>
      </c>
      <c r="K170" s="165">
        <v>0.31698245962999988</v>
      </c>
      <c r="M170" s="16"/>
      <c r="N170" s="143">
        <v>0</v>
      </c>
      <c r="O170" s="143">
        <v>0</v>
      </c>
      <c r="P170" s="143">
        <v>0</v>
      </c>
      <c r="Q170" s="143">
        <v>0</v>
      </c>
      <c r="R170" s="143">
        <v>0</v>
      </c>
      <c r="S170" s="143">
        <v>0</v>
      </c>
      <c r="T170" s="143">
        <v>0</v>
      </c>
      <c r="U170" s="143">
        <v>0</v>
      </c>
      <c r="V170" s="143">
        <v>0</v>
      </c>
      <c r="W170" s="143">
        <v>0</v>
      </c>
      <c r="X170" s="143">
        <v>0</v>
      </c>
      <c r="Y170" s="143">
        <v>0</v>
      </c>
      <c r="Z170" s="179">
        <f t="shared" si="17"/>
        <v>0</v>
      </c>
      <c r="AA170" s="202">
        <f t="shared" si="18"/>
        <v>0</v>
      </c>
      <c r="AC170" s="179">
        <f t="shared" si="19"/>
        <v>0.31698245962999988</v>
      </c>
      <c r="AD170" s="179">
        <f t="shared" si="20"/>
        <v>0</v>
      </c>
    </row>
    <row r="171" spans="1:30" customFormat="1" ht="15">
      <c r="A171" s="164" t="s">
        <v>595</v>
      </c>
      <c r="B171" s="165">
        <v>0</v>
      </c>
      <c r="C171" s="165">
        <v>0</v>
      </c>
      <c r="D171" s="165">
        <v>0</v>
      </c>
      <c r="E171" s="165">
        <f t="shared" si="14"/>
        <v>0</v>
      </c>
      <c r="F171" s="165">
        <f t="shared" si="15"/>
        <v>0</v>
      </c>
      <c r="G171" s="165">
        <f t="shared" si="16"/>
        <v>0</v>
      </c>
      <c r="H171" s="165">
        <v>1.3746009999999997</v>
      </c>
      <c r="I171" s="165">
        <v>3.0799280000000002</v>
      </c>
      <c r="J171" s="165">
        <v>-1.7053270000000005</v>
      </c>
      <c r="K171" s="165">
        <v>-1.7053270000000005</v>
      </c>
      <c r="M171" s="16"/>
      <c r="N171" s="143">
        <v>0</v>
      </c>
      <c r="O171" s="143">
        <v>0</v>
      </c>
      <c r="P171" s="143">
        <v>0</v>
      </c>
      <c r="Q171" s="143">
        <v>0</v>
      </c>
      <c r="R171" s="143">
        <v>0</v>
      </c>
      <c r="S171" s="143">
        <v>0</v>
      </c>
      <c r="T171" s="143">
        <v>0</v>
      </c>
      <c r="U171" s="143">
        <v>0</v>
      </c>
      <c r="V171" s="143">
        <v>0</v>
      </c>
      <c r="W171" s="143">
        <v>0</v>
      </c>
      <c r="X171" s="143">
        <v>0</v>
      </c>
      <c r="Y171" s="143">
        <v>0</v>
      </c>
      <c r="Z171" s="179">
        <f t="shared" si="17"/>
        <v>0</v>
      </c>
      <c r="AA171" s="202">
        <f t="shared" si="18"/>
        <v>0</v>
      </c>
      <c r="AC171" s="179">
        <f t="shared" si="19"/>
        <v>-1.7053270000000005</v>
      </c>
      <c r="AD171" s="179">
        <f t="shared" si="20"/>
        <v>0</v>
      </c>
    </row>
    <row r="172" spans="1:30" customFormat="1" ht="15">
      <c r="A172" s="164" t="s">
        <v>596</v>
      </c>
      <c r="B172" s="165">
        <v>0</v>
      </c>
      <c r="C172" s="165">
        <v>0</v>
      </c>
      <c r="D172" s="165">
        <v>0</v>
      </c>
      <c r="E172" s="165">
        <f t="shared" si="14"/>
        <v>0</v>
      </c>
      <c r="F172" s="165">
        <f t="shared" si="15"/>
        <v>0</v>
      </c>
      <c r="G172" s="165">
        <f t="shared" si="16"/>
        <v>0</v>
      </c>
      <c r="H172" s="165">
        <v>12.162498498000005</v>
      </c>
      <c r="I172" s="165">
        <v>2.1639579650000003</v>
      </c>
      <c r="J172" s="165">
        <v>9.9985405330000052</v>
      </c>
      <c r="K172" s="165">
        <v>9.9985405330000052</v>
      </c>
      <c r="M172" s="16"/>
      <c r="N172" s="143">
        <v>0</v>
      </c>
      <c r="O172" s="143">
        <v>0</v>
      </c>
      <c r="P172" s="143">
        <v>0</v>
      </c>
      <c r="Q172" s="143">
        <v>0</v>
      </c>
      <c r="R172" s="143">
        <v>0</v>
      </c>
      <c r="S172" s="143">
        <v>0</v>
      </c>
      <c r="T172" s="143">
        <v>0</v>
      </c>
      <c r="U172" s="143">
        <v>0</v>
      </c>
      <c r="V172" s="143">
        <v>0</v>
      </c>
      <c r="W172" s="143">
        <v>0</v>
      </c>
      <c r="X172" s="143">
        <v>0</v>
      </c>
      <c r="Y172" s="143">
        <v>0</v>
      </c>
      <c r="Z172" s="179">
        <f t="shared" si="17"/>
        <v>0</v>
      </c>
      <c r="AA172" s="202">
        <f t="shared" si="18"/>
        <v>0</v>
      </c>
      <c r="AC172" s="179">
        <f t="shared" si="19"/>
        <v>9.9985405330000052</v>
      </c>
      <c r="AD172" s="179">
        <f t="shared" si="20"/>
        <v>0</v>
      </c>
    </row>
    <row r="173" spans="1:30" customFormat="1" ht="15">
      <c r="A173" s="164" t="s">
        <v>597</v>
      </c>
      <c r="B173" s="165">
        <v>0</v>
      </c>
      <c r="C173" s="165">
        <v>0</v>
      </c>
      <c r="D173" s="165">
        <v>0</v>
      </c>
      <c r="E173" s="165">
        <f t="shared" si="14"/>
        <v>0</v>
      </c>
      <c r="F173" s="165">
        <f t="shared" si="15"/>
        <v>0</v>
      </c>
      <c r="G173" s="165">
        <f t="shared" si="16"/>
        <v>0</v>
      </c>
      <c r="H173" s="165">
        <v>12.595512799999998</v>
      </c>
      <c r="I173" s="165">
        <v>1.7902378220000001</v>
      </c>
      <c r="J173" s="165">
        <v>10.805274977999998</v>
      </c>
      <c r="K173" s="165">
        <v>10.805274977999998</v>
      </c>
      <c r="M173" s="16"/>
      <c r="N173" s="143">
        <v>0</v>
      </c>
      <c r="O173" s="143">
        <v>0</v>
      </c>
      <c r="P173" s="143">
        <v>0</v>
      </c>
      <c r="Q173" s="143">
        <v>0</v>
      </c>
      <c r="R173" s="143">
        <v>0</v>
      </c>
      <c r="S173" s="143">
        <v>0</v>
      </c>
      <c r="T173" s="143">
        <v>0</v>
      </c>
      <c r="U173" s="143">
        <v>0</v>
      </c>
      <c r="V173" s="143">
        <v>0</v>
      </c>
      <c r="W173" s="143">
        <v>0</v>
      </c>
      <c r="X173" s="143">
        <v>0</v>
      </c>
      <c r="Y173" s="143">
        <v>0</v>
      </c>
      <c r="Z173" s="179">
        <f t="shared" si="17"/>
        <v>0</v>
      </c>
      <c r="AA173" s="202">
        <f t="shared" si="18"/>
        <v>0</v>
      </c>
      <c r="AC173" s="179">
        <f t="shared" si="19"/>
        <v>10.805274977999998</v>
      </c>
      <c r="AD173" s="179">
        <f t="shared" si="20"/>
        <v>0</v>
      </c>
    </row>
    <row r="174" spans="1:30" customFormat="1" ht="15">
      <c r="A174" s="164" t="s">
        <v>598</v>
      </c>
      <c r="B174" s="165">
        <v>0</v>
      </c>
      <c r="C174" s="165">
        <v>0</v>
      </c>
      <c r="D174" s="165">
        <v>0</v>
      </c>
      <c r="E174" s="165">
        <f t="shared" si="14"/>
        <v>0</v>
      </c>
      <c r="F174" s="165">
        <f t="shared" si="15"/>
        <v>0</v>
      </c>
      <c r="G174" s="165">
        <f t="shared" si="16"/>
        <v>0</v>
      </c>
      <c r="H174" s="165">
        <v>0.38863755949000001</v>
      </c>
      <c r="I174" s="165">
        <v>0.45175962948999998</v>
      </c>
      <c r="J174" s="165">
        <v>-6.3122069999999975E-2</v>
      </c>
      <c r="K174" s="165">
        <v>-6.3122069999999975E-2</v>
      </c>
      <c r="M174" s="16"/>
      <c r="N174" s="143">
        <v>0</v>
      </c>
      <c r="O174" s="143">
        <v>0</v>
      </c>
      <c r="P174" s="143">
        <v>0</v>
      </c>
      <c r="Q174" s="143">
        <v>0</v>
      </c>
      <c r="R174" s="143">
        <v>0</v>
      </c>
      <c r="S174" s="143">
        <v>0</v>
      </c>
      <c r="T174" s="143">
        <v>0</v>
      </c>
      <c r="U174" s="143">
        <v>0</v>
      </c>
      <c r="V174" s="143">
        <v>0</v>
      </c>
      <c r="W174" s="143">
        <v>0</v>
      </c>
      <c r="X174" s="143">
        <v>0</v>
      </c>
      <c r="Y174" s="143">
        <v>0</v>
      </c>
      <c r="Z174" s="179">
        <f t="shared" si="17"/>
        <v>0</v>
      </c>
      <c r="AA174" s="202">
        <f t="shared" si="18"/>
        <v>0</v>
      </c>
      <c r="AC174" s="179">
        <f t="shared" si="19"/>
        <v>-6.3122069999999975E-2</v>
      </c>
      <c r="AD174" s="179">
        <f t="shared" si="20"/>
        <v>0</v>
      </c>
    </row>
    <row r="175" spans="1:30" customFormat="1" ht="15">
      <c r="A175" s="164" t="s">
        <v>599</v>
      </c>
      <c r="B175" s="165">
        <v>0</v>
      </c>
      <c r="C175" s="165">
        <v>0</v>
      </c>
      <c r="D175" s="165">
        <v>0</v>
      </c>
      <c r="E175" s="165">
        <f t="shared" si="14"/>
        <v>0</v>
      </c>
      <c r="F175" s="165">
        <f t="shared" si="15"/>
        <v>0</v>
      </c>
      <c r="G175" s="165">
        <f t="shared" si="16"/>
        <v>0</v>
      </c>
      <c r="H175" s="165">
        <v>13.247115632000002</v>
      </c>
      <c r="I175" s="165">
        <v>2.7911719959999997</v>
      </c>
      <c r="J175" s="165">
        <v>10.455943636000002</v>
      </c>
      <c r="K175" s="165">
        <v>10.455943636000002</v>
      </c>
      <c r="M175" s="16"/>
      <c r="N175" s="143">
        <v>0</v>
      </c>
      <c r="O175" s="143">
        <v>0</v>
      </c>
      <c r="P175" s="143">
        <v>0</v>
      </c>
      <c r="Q175" s="143">
        <v>0</v>
      </c>
      <c r="R175" s="143">
        <v>0</v>
      </c>
      <c r="S175" s="143">
        <v>0</v>
      </c>
      <c r="T175" s="143">
        <v>0</v>
      </c>
      <c r="U175" s="143">
        <v>0</v>
      </c>
      <c r="V175" s="143">
        <v>0</v>
      </c>
      <c r="W175" s="143">
        <v>0</v>
      </c>
      <c r="X175" s="143">
        <v>0</v>
      </c>
      <c r="Y175" s="143">
        <v>0</v>
      </c>
      <c r="Z175" s="179">
        <f t="shared" si="17"/>
        <v>0</v>
      </c>
      <c r="AA175" s="202">
        <f t="shared" si="18"/>
        <v>0</v>
      </c>
      <c r="AC175" s="179">
        <f t="shared" si="19"/>
        <v>10.455943636000002</v>
      </c>
      <c r="AD175" s="179">
        <f t="shared" si="20"/>
        <v>0</v>
      </c>
    </row>
    <row r="176" spans="1:30" customFormat="1" ht="15">
      <c r="A176" s="164" t="s">
        <v>600</v>
      </c>
      <c r="B176" s="165">
        <v>0</v>
      </c>
      <c r="C176" s="165">
        <v>0</v>
      </c>
      <c r="D176" s="165">
        <v>0</v>
      </c>
      <c r="E176" s="165">
        <f t="shared" si="14"/>
        <v>0</v>
      </c>
      <c r="F176" s="165">
        <f t="shared" si="15"/>
        <v>0</v>
      </c>
      <c r="G176" s="165">
        <f t="shared" si="16"/>
        <v>0</v>
      </c>
      <c r="H176" s="165">
        <v>8.4039369750000006</v>
      </c>
      <c r="I176" s="165">
        <v>2.6557907800000002</v>
      </c>
      <c r="J176" s="165">
        <v>5.7481461950000003</v>
      </c>
      <c r="K176" s="165">
        <v>5.7481461950000003</v>
      </c>
      <c r="M176" s="16"/>
      <c r="N176" s="143">
        <v>0</v>
      </c>
      <c r="O176" s="143">
        <v>0</v>
      </c>
      <c r="P176" s="143">
        <v>0</v>
      </c>
      <c r="Q176" s="143">
        <v>0</v>
      </c>
      <c r="R176" s="143">
        <v>0</v>
      </c>
      <c r="S176" s="143">
        <v>0</v>
      </c>
      <c r="T176" s="143">
        <v>0</v>
      </c>
      <c r="U176" s="143">
        <v>0</v>
      </c>
      <c r="V176" s="143">
        <v>0</v>
      </c>
      <c r="W176" s="143">
        <v>0</v>
      </c>
      <c r="X176" s="143">
        <v>0</v>
      </c>
      <c r="Y176" s="143">
        <v>0</v>
      </c>
      <c r="Z176" s="179">
        <f t="shared" si="17"/>
        <v>0</v>
      </c>
      <c r="AA176" s="202">
        <f t="shared" si="18"/>
        <v>0</v>
      </c>
      <c r="AC176" s="179">
        <f t="shared" si="19"/>
        <v>5.7481461950000003</v>
      </c>
      <c r="AD176" s="179">
        <f t="shared" si="20"/>
        <v>0</v>
      </c>
    </row>
    <row r="177" spans="1:30" customFormat="1" ht="15">
      <c r="A177" s="164" t="s">
        <v>601</v>
      </c>
      <c r="B177" s="165">
        <v>0</v>
      </c>
      <c r="C177" s="165">
        <v>0</v>
      </c>
      <c r="D177" s="165">
        <v>0</v>
      </c>
      <c r="E177" s="165">
        <f t="shared" si="14"/>
        <v>0</v>
      </c>
      <c r="F177" s="165">
        <f t="shared" si="15"/>
        <v>0</v>
      </c>
      <c r="G177" s="165">
        <f t="shared" si="16"/>
        <v>0</v>
      </c>
      <c r="H177" s="165">
        <v>0.31508930000000002</v>
      </c>
      <c r="I177" s="165">
        <v>0.16408159999999999</v>
      </c>
      <c r="J177" s="165">
        <v>0.15100770000000002</v>
      </c>
      <c r="K177" s="165">
        <v>0.15100770000000002</v>
      </c>
      <c r="M177" s="16"/>
      <c r="N177" s="143">
        <v>0</v>
      </c>
      <c r="O177" s="143">
        <v>0</v>
      </c>
      <c r="P177" s="143">
        <v>0</v>
      </c>
      <c r="Q177" s="143">
        <v>0</v>
      </c>
      <c r="R177" s="143">
        <v>0</v>
      </c>
      <c r="S177" s="143">
        <v>0</v>
      </c>
      <c r="T177" s="143">
        <v>0</v>
      </c>
      <c r="U177" s="143">
        <v>0</v>
      </c>
      <c r="V177" s="143">
        <v>0</v>
      </c>
      <c r="W177" s="143">
        <v>0</v>
      </c>
      <c r="X177" s="143">
        <v>0</v>
      </c>
      <c r="Y177" s="143">
        <v>0</v>
      </c>
      <c r="Z177" s="179">
        <f t="shared" si="17"/>
        <v>0</v>
      </c>
      <c r="AA177" s="202">
        <f t="shared" si="18"/>
        <v>0</v>
      </c>
      <c r="AC177" s="179">
        <f t="shared" si="19"/>
        <v>0.15100770000000002</v>
      </c>
      <c r="AD177" s="179">
        <f t="shared" si="20"/>
        <v>0</v>
      </c>
    </row>
    <row r="178" spans="1:30" customFormat="1" ht="15">
      <c r="A178" s="164" t="s">
        <v>602</v>
      </c>
      <c r="B178" s="165">
        <v>0</v>
      </c>
      <c r="C178" s="165">
        <v>0</v>
      </c>
      <c r="D178" s="165">
        <v>0</v>
      </c>
      <c r="E178" s="165">
        <f t="shared" si="14"/>
        <v>0</v>
      </c>
      <c r="F178" s="165">
        <f t="shared" si="15"/>
        <v>0</v>
      </c>
      <c r="G178" s="165">
        <f t="shared" si="16"/>
        <v>0</v>
      </c>
      <c r="H178" s="165">
        <v>1.8924864999999995</v>
      </c>
      <c r="I178" s="165">
        <v>4.006889000000001</v>
      </c>
      <c r="J178" s="165">
        <v>-2.1144025000000015</v>
      </c>
      <c r="K178" s="165">
        <v>-2.1144025000000015</v>
      </c>
      <c r="M178" s="16"/>
      <c r="N178" s="143">
        <v>0</v>
      </c>
      <c r="O178" s="143">
        <v>0</v>
      </c>
      <c r="P178" s="143">
        <v>0</v>
      </c>
      <c r="Q178" s="143">
        <v>0</v>
      </c>
      <c r="R178" s="143">
        <v>0</v>
      </c>
      <c r="S178" s="143">
        <v>0</v>
      </c>
      <c r="T178" s="143">
        <v>0</v>
      </c>
      <c r="U178" s="143">
        <v>0</v>
      </c>
      <c r="V178" s="143">
        <v>0</v>
      </c>
      <c r="W178" s="143">
        <v>0</v>
      </c>
      <c r="X178" s="143">
        <v>0</v>
      </c>
      <c r="Y178" s="143">
        <v>0</v>
      </c>
      <c r="Z178" s="179">
        <f t="shared" si="17"/>
        <v>0</v>
      </c>
      <c r="AA178" s="202">
        <f t="shared" si="18"/>
        <v>0</v>
      </c>
      <c r="AC178" s="179">
        <f t="shared" si="19"/>
        <v>-2.1144025000000015</v>
      </c>
      <c r="AD178" s="179">
        <f t="shared" si="20"/>
        <v>0</v>
      </c>
    </row>
    <row r="179" spans="1:30" customFormat="1" ht="15">
      <c r="A179" s="164" t="s">
        <v>617</v>
      </c>
      <c r="B179" s="165">
        <v>0</v>
      </c>
      <c r="C179" s="165">
        <v>0</v>
      </c>
      <c r="D179" s="165">
        <v>0</v>
      </c>
      <c r="E179" s="165">
        <f t="shared" si="14"/>
        <v>0</v>
      </c>
      <c r="F179" s="165">
        <f t="shared" si="15"/>
        <v>0</v>
      </c>
      <c r="G179" s="165">
        <f t="shared" si="16"/>
        <v>0</v>
      </c>
      <c r="H179" s="165">
        <v>0.8023569761599999</v>
      </c>
      <c r="I179" s="165">
        <v>0.98332096453000017</v>
      </c>
      <c r="J179" s="165">
        <v>-0.18096398837000027</v>
      </c>
      <c r="K179" s="165">
        <v>-0.18096398837000027</v>
      </c>
      <c r="M179" s="16"/>
      <c r="N179" s="143">
        <v>0</v>
      </c>
      <c r="O179" s="143">
        <v>0</v>
      </c>
      <c r="P179" s="143">
        <v>0</v>
      </c>
      <c r="Q179" s="143">
        <v>0</v>
      </c>
      <c r="R179" s="143">
        <v>0</v>
      </c>
      <c r="S179" s="143">
        <v>0</v>
      </c>
      <c r="T179" s="143">
        <v>0</v>
      </c>
      <c r="U179" s="143">
        <v>0</v>
      </c>
      <c r="V179" s="143">
        <v>0</v>
      </c>
      <c r="W179" s="143">
        <v>0</v>
      </c>
      <c r="X179" s="143">
        <v>0</v>
      </c>
      <c r="Y179" s="143">
        <v>0</v>
      </c>
      <c r="Z179" s="179">
        <f t="shared" si="17"/>
        <v>0</v>
      </c>
      <c r="AA179" s="202">
        <f t="shared" si="18"/>
        <v>0</v>
      </c>
      <c r="AC179" s="179">
        <f t="shared" si="19"/>
        <v>-0.18096398837000027</v>
      </c>
      <c r="AD179" s="179">
        <f t="shared" si="20"/>
        <v>0</v>
      </c>
    </row>
    <row r="180" spans="1:30" customFormat="1" ht="15">
      <c r="A180" s="164" t="s">
        <v>603</v>
      </c>
      <c r="B180" s="165">
        <v>0</v>
      </c>
      <c r="C180" s="165">
        <v>0</v>
      </c>
      <c r="D180" s="165">
        <v>0</v>
      </c>
      <c r="E180" s="165">
        <f t="shared" si="14"/>
        <v>0</v>
      </c>
      <c r="F180" s="165">
        <f t="shared" si="15"/>
        <v>0</v>
      </c>
      <c r="G180" s="165">
        <f t="shared" si="16"/>
        <v>0</v>
      </c>
      <c r="H180" s="165">
        <v>1.04010038128</v>
      </c>
      <c r="I180" s="165">
        <v>2.2252399148400004</v>
      </c>
      <c r="J180" s="165">
        <v>-1.1851395335600003</v>
      </c>
      <c r="K180" s="165">
        <v>-1.1851395335600003</v>
      </c>
      <c r="M180" s="16"/>
      <c r="N180" s="143">
        <v>0</v>
      </c>
      <c r="O180" s="143">
        <v>0</v>
      </c>
      <c r="P180" s="143">
        <v>0</v>
      </c>
      <c r="Q180" s="143">
        <v>0</v>
      </c>
      <c r="R180" s="143">
        <v>0</v>
      </c>
      <c r="S180" s="143">
        <v>0</v>
      </c>
      <c r="T180" s="143">
        <v>0</v>
      </c>
      <c r="U180" s="143">
        <v>0</v>
      </c>
      <c r="V180" s="143">
        <v>0</v>
      </c>
      <c r="W180" s="143">
        <v>0</v>
      </c>
      <c r="X180" s="143">
        <v>0</v>
      </c>
      <c r="Y180" s="143">
        <v>0</v>
      </c>
      <c r="Z180" s="179">
        <f t="shared" si="17"/>
        <v>0</v>
      </c>
      <c r="AA180" s="202">
        <f t="shared" si="18"/>
        <v>0</v>
      </c>
      <c r="AC180" s="179">
        <f t="shared" si="19"/>
        <v>-1.1851395335600003</v>
      </c>
      <c r="AD180" s="179">
        <f t="shared" si="20"/>
        <v>0</v>
      </c>
    </row>
    <row r="181" spans="1:30" customFormat="1" ht="15">
      <c r="A181" s="164" t="s">
        <v>604</v>
      </c>
      <c r="B181" s="165">
        <v>0</v>
      </c>
      <c r="C181" s="165">
        <v>0</v>
      </c>
      <c r="D181" s="165">
        <v>0</v>
      </c>
      <c r="E181" s="165">
        <f t="shared" si="14"/>
        <v>0</v>
      </c>
      <c r="F181" s="165">
        <f t="shared" si="15"/>
        <v>0</v>
      </c>
      <c r="G181" s="165">
        <f t="shared" si="16"/>
        <v>0</v>
      </c>
      <c r="H181" s="165">
        <v>2.12444811642</v>
      </c>
      <c r="I181" s="165">
        <v>2.2850114369300005</v>
      </c>
      <c r="J181" s="165">
        <v>-0.16056332051000055</v>
      </c>
      <c r="K181" s="165">
        <v>-0.16056332051000055</v>
      </c>
      <c r="M181" s="16"/>
      <c r="N181" s="143">
        <v>0</v>
      </c>
      <c r="O181" s="143">
        <v>0</v>
      </c>
      <c r="P181" s="143">
        <v>0</v>
      </c>
      <c r="Q181" s="143">
        <v>0</v>
      </c>
      <c r="R181" s="143">
        <v>0</v>
      </c>
      <c r="S181" s="143">
        <v>0</v>
      </c>
      <c r="T181" s="143">
        <v>0</v>
      </c>
      <c r="U181" s="143">
        <v>0</v>
      </c>
      <c r="V181" s="143">
        <v>0</v>
      </c>
      <c r="W181" s="143">
        <v>0</v>
      </c>
      <c r="X181" s="143">
        <v>0</v>
      </c>
      <c r="Y181" s="143">
        <v>0</v>
      </c>
      <c r="Z181" s="179">
        <f t="shared" si="17"/>
        <v>0</v>
      </c>
      <c r="AA181" s="202">
        <f t="shared" si="18"/>
        <v>0</v>
      </c>
      <c r="AC181" s="179">
        <f t="shared" si="19"/>
        <v>-0.16056332051000055</v>
      </c>
      <c r="AD181" s="179">
        <f t="shared" si="20"/>
        <v>0</v>
      </c>
    </row>
    <row r="182" spans="1:30" customFormat="1" ht="15">
      <c r="A182" s="164" t="s">
        <v>605</v>
      </c>
      <c r="B182" s="165">
        <v>0</v>
      </c>
      <c r="C182" s="165">
        <v>0</v>
      </c>
      <c r="D182" s="165">
        <v>0</v>
      </c>
      <c r="E182" s="165">
        <f t="shared" si="14"/>
        <v>0</v>
      </c>
      <c r="F182" s="165">
        <f t="shared" si="15"/>
        <v>0</v>
      </c>
      <c r="G182" s="165">
        <f t="shared" si="16"/>
        <v>0</v>
      </c>
      <c r="H182" s="165">
        <v>0.69253121142999996</v>
      </c>
      <c r="I182" s="165">
        <v>0.37628725875999997</v>
      </c>
      <c r="J182" s="165">
        <v>0.31624395266999999</v>
      </c>
      <c r="K182" s="165">
        <v>0.31624395266999999</v>
      </c>
      <c r="M182" s="16"/>
      <c r="N182" s="143">
        <v>0</v>
      </c>
      <c r="O182" s="143">
        <v>0</v>
      </c>
      <c r="P182" s="143">
        <v>0</v>
      </c>
      <c r="Q182" s="143">
        <v>0</v>
      </c>
      <c r="R182" s="143">
        <v>0</v>
      </c>
      <c r="S182" s="143">
        <v>0</v>
      </c>
      <c r="T182" s="143">
        <v>0</v>
      </c>
      <c r="U182" s="143">
        <v>0</v>
      </c>
      <c r="V182" s="143">
        <v>0</v>
      </c>
      <c r="W182" s="143">
        <v>0</v>
      </c>
      <c r="X182" s="143">
        <v>0</v>
      </c>
      <c r="Y182" s="143">
        <v>0</v>
      </c>
      <c r="Z182" s="179">
        <f t="shared" si="17"/>
        <v>0</v>
      </c>
      <c r="AA182" s="202">
        <f t="shared" si="18"/>
        <v>0</v>
      </c>
      <c r="AC182" s="179">
        <f t="shared" si="19"/>
        <v>0.31624395266999999</v>
      </c>
      <c r="AD182" s="179">
        <f t="shared" si="20"/>
        <v>0</v>
      </c>
    </row>
    <row r="183" spans="1:30" customFormat="1" ht="15">
      <c r="A183" s="164" t="s">
        <v>606</v>
      </c>
      <c r="B183" s="165">
        <v>0</v>
      </c>
      <c r="C183" s="165">
        <v>0</v>
      </c>
      <c r="D183" s="165">
        <v>0</v>
      </c>
      <c r="E183" s="165">
        <f t="shared" si="14"/>
        <v>0</v>
      </c>
      <c r="F183" s="165">
        <f t="shared" si="15"/>
        <v>0</v>
      </c>
      <c r="G183" s="165">
        <f t="shared" si="16"/>
        <v>0</v>
      </c>
      <c r="H183" s="165">
        <v>0.64353584136999997</v>
      </c>
      <c r="I183" s="165">
        <v>0.43120758962</v>
      </c>
      <c r="J183" s="165">
        <v>0.21232825174999997</v>
      </c>
      <c r="K183" s="165">
        <v>0.21232825174999997</v>
      </c>
      <c r="M183" s="16"/>
      <c r="N183" s="143">
        <v>0</v>
      </c>
      <c r="O183" s="143">
        <v>0</v>
      </c>
      <c r="P183" s="143">
        <v>0</v>
      </c>
      <c r="Q183" s="143">
        <v>0</v>
      </c>
      <c r="R183" s="143">
        <v>0</v>
      </c>
      <c r="S183" s="143">
        <v>0</v>
      </c>
      <c r="T183" s="143">
        <v>0</v>
      </c>
      <c r="U183" s="143">
        <v>0</v>
      </c>
      <c r="V183" s="143">
        <v>0</v>
      </c>
      <c r="W183" s="143">
        <v>0</v>
      </c>
      <c r="X183" s="143">
        <v>0</v>
      </c>
      <c r="Y183" s="143">
        <v>0</v>
      </c>
      <c r="Z183" s="179">
        <f t="shared" si="17"/>
        <v>0</v>
      </c>
      <c r="AA183" s="202">
        <f t="shared" si="18"/>
        <v>0</v>
      </c>
      <c r="AC183" s="179">
        <f t="shared" si="19"/>
        <v>0.21232825174999997</v>
      </c>
      <c r="AD183" s="179">
        <f t="shared" si="20"/>
        <v>0</v>
      </c>
    </row>
    <row r="184" spans="1:30" customFormat="1" ht="15">
      <c r="A184" s="164" t="s">
        <v>607</v>
      </c>
      <c r="B184" s="165">
        <v>0</v>
      </c>
      <c r="C184" s="165">
        <v>0</v>
      </c>
      <c r="D184" s="165">
        <v>0</v>
      </c>
      <c r="E184" s="165">
        <f t="shared" si="14"/>
        <v>0</v>
      </c>
      <c r="F184" s="165">
        <f t="shared" si="15"/>
        <v>0</v>
      </c>
      <c r="G184" s="165">
        <f t="shared" si="16"/>
        <v>0</v>
      </c>
      <c r="H184" s="165">
        <v>0.52414974104000001</v>
      </c>
      <c r="I184" s="165">
        <v>0.54029777504999998</v>
      </c>
      <c r="J184" s="165">
        <v>-1.6148034009999979E-2</v>
      </c>
      <c r="K184" s="165">
        <v>-1.6148034009999979E-2</v>
      </c>
      <c r="M184" s="16"/>
      <c r="N184" s="143">
        <v>0</v>
      </c>
      <c r="O184" s="143">
        <v>0</v>
      </c>
      <c r="P184" s="143">
        <v>0</v>
      </c>
      <c r="Q184" s="143">
        <v>0</v>
      </c>
      <c r="R184" s="143">
        <v>0</v>
      </c>
      <c r="S184" s="143">
        <v>0</v>
      </c>
      <c r="T184" s="143">
        <v>0</v>
      </c>
      <c r="U184" s="143">
        <v>0</v>
      </c>
      <c r="V184" s="143">
        <v>0</v>
      </c>
      <c r="W184" s="143">
        <v>0</v>
      </c>
      <c r="X184" s="143">
        <v>0</v>
      </c>
      <c r="Y184" s="143">
        <v>0</v>
      </c>
      <c r="Z184" s="179">
        <f t="shared" si="17"/>
        <v>0</v>
      </c>
      <c r="AA184" s="202">
        <f t="shared" si="18"/>
        <v>0</v>
      </c>
      <c r="AC184" s="179">
        <f t="shared" si="19"/>
        <v>-1.6148034009999979E-2</v>
      </c>
      <c r="AD184" s="179">
        <f t="shared" si="20"/>
        <v>0</v>
      </c>
    </row>
    <row r="185" spans="1:30" customFormat="1" ht="15">
      <c r="A185" s="164" t="s">
        <v>608</v>
      </c>
      <c r="B185" s="165">
        <v>0</v>
      </c>
      <c r="C185" s="165">
        <v>0</v>
      </c>
      <c r="D185" s="165">
        <v>0</v>
      </c>
      <c r="E185" s="165">
        <f t="shared" si="14"/>
        <v>0</v>
      </c>
      <c r="F185" s="165">
        <f t="shared" si="15"/>
        <v>0</v>
      </c>
      <c r="G185" s="165">
        <f t="shared" si="16"/>
        <v>0</v>
      </c>
      <c r="H185" s="165">
        <v>0.49620026402999995</v>
      </c>
      <c r="I185" s="165">
        <v>0.59091378541999995</v>
      </c>
      <c r="J185" s="165">
        <v>-9.4713521389999999E-2</v>
      </c>
      <c r="K185" s="165">
        <v>-9.4713521389999999E-2</v>
      </c>
      <c r="M185" s="16"/>
      <c r="N185" s="143">
        <v>0</v>
      </c>
      <c r="O185" s="143">
        <v>0</v>
      </c>
      <c r="P185" s="143">
        <v>0</v>
      </c>
      <c r="Q185" s="143">
        <v>0</v>
      </c>
      <c r="R185" s="143">
        <v>0</v>
      </c>
      <c r="S185" s="143">
        <v>0</v>
      </c>
      <c r="T185" s="143">
        <v>0</v>
      </c>
      <c r="U185" s="143">
        <v>0</v>
      </c>
      <c r="V185" s="143">
        <v>0</v>
      </c>
      <c r="W185" s="143">
        <v>0</v>
      </c>
      <c r="X185" s="143">
        <v>0</v>
      </c>
      <c r="Y185" s="143">
        <v>0</v>
      </c>
      <c r="Z185" s="179">
        <f t="shared" si="17"/>
        <v>0</v>
      </c>
      <c r="AA185" s="202">
        <f t="shared" si="18"/>
        <v>0</v>
      </c>
      <c r="AC185" s="179">
        <f t="shared" si="19"/>
        <v>-9.4713521389999999E-2</v>
      </c>
      <c r="AD185" s="179">
        <f t="shared" si="20"/>
        <v>0</v>
      </c>
    </row>
    <row r="186" spans="1:30" customFormat="1" ht="15">
      <c r="A186" s="164" t="s">
        <v>616</v>
      </c>
      <c r="B186" s="165">
        <v>0</v>
      </c>
      <c r="C186" s="165">
        <v>0</v>
      </c>
      <c r="D186" s="165">
        <v>0</v>
      </c>
      <c r="E186" s="165">
        <f t="shared" si="14"/>
        <v>0</v>
      </c>
      <c r="F186" s="165">
        <f t="shared" si="15"/>
        <v>0</v>
      </c>
      <c r="G186" s="165">
        <f t="shared" si="16"/>
        <v>0</v>
      </c>
      <c r="H186" s="165">
        <v>2.0435244992999997</v>
      </c>
      <c r="I186" s="165">
        <v>1.0885753473899999</v>
      </c>
      <c r="J186" s="165">
        <v>0.95494915190999974</v>
      </c>
      <c r="K186" s="165">
        <v>0.95494915190999974</v>
      </c>
      <c r="M186" s="16"/>
      <c r="N186" s="143">
        <v>0</v>
      </c>
      <c r="O186" s="143">
        <v>0</v>
      </c>
      <c r="P186" s="143">
        <v>0</v>
      </c>
      <c r="Q186" s="143">
        <v>0</v>
      </c>
      <c r="R186" s="143">
        <v>0</v>
      </c>
      <c r="S186" s="143">
        <v>0</v>
      </c>
      <c r="T186" s="143">
        <v>0</v>
      </c>
      <c r="U186" s="143">
        <v>0</v>
      </c>
      <c r="V186" s="143">
        <v>0</v>
      </c>
      <c r="W186" s="143">
        <v>0</v>
      </c>
      <c r="X186" s="143">
        <v>0</v>
      </c>
      <c r="Y186" s="143">
        <v>0</v>
      </c>
      <c r="Z186" s="179">
        <f t="shared" si="17"/>
        <v>0</v>
      </c>
      <c r="AA186" s="202">
        <f t="shared" si="18"/>
        <v>0</v>
      </c>
      <c r="AC186" s="179">
        <f t="shared" si="19"/>
        <v>0.95494915190999974</v>
      </c>
      <c r="AD186" s="179">
        <f t="shared" si="20"/>
        <v>0</v>
      </c>
    </row>
    <row r="187" spans="1:30" customFormat="1" ht="15">
      <c r="A187" s="164" t="s">
        <v>609</v>
      </c>
      <c r="B187" s="165">
        <v>0</v>
      </c>
      <c r="C187" s="165">
        <v>0</v>
      </c>
      <c r="D187" s="165">
        <v>0</v>
      </c>
      <c r="E187" s="165">
        <f t="shared" si="14"/>
        <v>0</v>
      </c>
      <c r="F187" s="165">
        <f t="shared" si="15"/>
        <v>0</v>
      </c>
      <c r="G187" s="165">
        <f t="shared" si="16"/>
        <v>0</v>
      </c>
      <c r="H187" s="165">
        <v>2.9610924068500002</v>
      </c>
      <c r="I187" s="165">
        <v>3.00109734773</v>
      </c>
      <c r="J187" s="165">
        <v>-4.000494087999984E-2</v>
      </c>
      <c r="K187" s="165">
        <v>-4.000494087999984E-2</v>
      </c>
      <c r="M187" s="16"/>
      <c r="N187" s="143">
        <v>0</v>
      </c>
      <c r="O187" s="143">
        <v>0</v>
      </c>
      <c r="P187" s="143">
        <v>0</v>
      </c>
      <c r="Q187" s="143">
        <v>0</v>
      </c>
      <c r="R187" s="143">
        <v>0</v>
      </c>
      <c r="S187" s="143">
        <v>0</v>
      </c>
      <c r="T187" s="143">
        <v>0</v>
      </c>
      <c r="U187" s="143">
        <v>0</v>
      </c>
      <c r="V187" s="143">
        <v>0</v>
      </c>
      <c r="W187" s="143">
        <v>0</v>
      </c>
      <c r="X187" s="143">
        <v>0</v>
      </c>
      <c r="Y187" s="143">
        <v>0</v>
      </c>
      <c r="Z187" s="179">
        <f t="shared" si="17"/>
        <v>0</v>
      </c>
      <c r="AA187" s="202">
        <f t="shared" si="18"/>
        <v>0</v>
      </c>
      <c r="AC187" s="179">
        <f t="shared" si="19"/>
        <v>-4.000494087999984E-2</v>
      </c>
      <c r="AD187" s="179">
        <f t="shared" si="20"/>
        <v>0</v>
      </c>
    </row>
    <row r="188" spans="1:30" customFormat="1" ht="15">
      <c r="A188" s="164" t="s">
        <v>618</v>
      </c>
      <c r="B188" s="165">
        <v>0</v>
      </c>
      <c r="C188" s="165">
        <v>0</v>
      </c>
      <c r="D188" s="165">
        <v>0</v>
      </c>
      <c r="E188" s="165">
        <f t="shared" si="14"/>
        <v>0</v>
      </c>
      <c r="F188" s="165">
        <f t="shared" si="15"/>
        <v>0</v>
      </c>
      <c r="G188" s="165">
        <f t="shared" si="16"/>
        <v>0</v>
      </c>
      <c r="H188" s="165">
        <v>0.80202023569000003</v>
      </c>
      <c r="I188" s="165">
        <v>1.4562547877300003</v>
      </c>
      <c r="J188" s="165">
        <v>-0.65423455204000025</v>
      </c>
      <c r="K188" s="165">
        <v>-0.65423455204000025</v>
      </c>
      <c r="M188" s="16"/>
      <c r="N188" s="143">
        <v>0</v>
      </c>
      <c r="O188" s="143">
        <v>0</v>
      </c>
      <c r="P188" s="143">
        <v>0</v>
      </c>
      <c r="Q188" s="143">
        <v>0</v>
      </c>
      <c r="R188" s="143">
        <v>0</v>
      </c>
      <c r="S188" s="143">
        <v>0</v>
      </c>
      <c r="T188" s="143">
        <v>0</v>
      </c>
      <c r="U188" s="143">
        <v>0</v>
      </c>
      <c r="V188" s="143">
        <v>0</v>
      </c>
      <c r="W188" s="143">
        <v>0</v>
      </c>
      <c r="X188" s="143">
        <v>0</v>
      </c>
      <c r="Y188" s="143">
        <v>0</v>
      </c>
      <c r="Z188" s="179">
        <f t="shared" si="17"/>
        <v>0</v>
      </c>
      <c r="AA188" s="202">
        <f t="shared" si="18"/>
        <v>0</v>
      </c>
      <c r="AC188" s="179">
        <f t="shared" si="19"/>
        <v>-0.65423455204000025</v>
      </c>
      <c r="AD188" s="179">
        <f t="shared" si="20"/>
        <v>0</v>
      </c>
    </row>
    <row r="189" spans="1:30" customFormat="1" ht="15">
      <c r="A189" s="164" t="s">
        <v>615</v>
      </c>
      <c r="B189" s="165">
        <v>0</v>
      </c>
      <c r="C189" s="165">
        <v>0</v>
      </c>
      <c r="D189" s="165">
        <v>0</v>
      </c>
      <c r="E189" s="165">
        <f t="shared" si="14"/>
        <v>0</v>
      </c>
      <c r="F189" s="165">
        <f t="shared" si="15"/>
        <v>0</v>
      </c>
      <c r="G189" s="165">
        <f t="shared" si="16"/>
        <v>0</v>
      </c>
      <c r="H189" s="165">
        <v>1.5710621584999998</v>
      </c>
      <c r="I189" s="165">
        <v>4.3750334098000012</v>
      </c>
      <c r="J189" s="165">
        <v>-2.8039712513000015</v>
      </c>
      <c r="K189" s="165">
        <v>-2.8039712513000015</v>
      </c>
      <c r="M189" s="16"/>
      <c r="N189" s="143">
        <v>0</v>
      </c>
      <c r="O189" s="143">
        <v>0</v>
      </c>
      <c r="P189" s="143">
        <v>0</v>
      </c>
      <c r="Q189" s="143">
        <v>0</v>
      </c>
      <c r="R189" s="143">
        <v>0</v>
      </c>
      <c r="S189" s="143">
        <v>0</v>
      </c>
      <c r="T189" s="143">
        <v>0</v>
      </c>
      <c r="U189" s="143">
        <v>0</v>
      </c>
      <c r="V189" s="143">
        <v>0</v>
      </c>
      <c r="W189" s="143">
        <v>0</v>
      </c>
      <c r="X189" s="143">
        <v>0</v>
      </c>
      <c r="Y189" s="143">
        <v>0</v>
      </c>
      <c r="Z189" s="179">
        <f t="shared" si="17"/>
        <v>0</v>
      </c>
      <c r="AA189" s="202">
        <f t="shared" si="18"/>
        <v>0</v>
      </c>
      <c r="AC189" s="179">
        <f t="shared" si="19"/>
        <v>-2.8039712513000015</v>
      </c>
      <c r="AD189" s="179">
        <f t="shared" si="20"/>
        <v>0</v>
      </c>
    </row>
    <row r="190" spans="1:30" customFormat="1" ht="15">
      <c r="A190" s="164" t="s">
        <v>619</v>
      </c>
      <c r="B190" s="165">
        <v>0</v>
      </c>
      <c r="C190" s="165">
        <v>0</v>
      </c>
      <c r="D190" s="165">
        <v>0</v>
      </c>
      <c r="E190" s="165">
        <f t="shared" si="14"/>
        <v>0</v>
      </c>
      <c r="F190" s="165">
        <f t="shared" si="15"/>
        <v>0</v>
      </c>
      <c r="G190" s="165">
        <f t="shared" si="16"/>
        <v>0</v>
      </c>
      <c r="H190" s="165">
        <v>0.98889405673999986</v>
      </c>
      <c r="I190" s="165">
        <v>2.5013689233499989</v>
      </c>
      <c r="J190" s="165">
        <v>-1.512474866609999</v>
      </c>
      <c r="K190" s="165">
        <v>-1.512474866609999</v>
      </c>
      <c r="M190" s="16"/>
      <c r="N190" s="143">
        <v>0</v>
      </c>
      <c r="O190" s="143">
        <v>0</v>
      </c>
      <c r="P190" s="143">
        <v>0</v>
      </c>
      <c r="Q190" s="143">
        <v>0</v>
      </c>
      <c r="R190" s="143">
        <v>0</v>
      </c>
      <c r="S190" s="143">
        <v>0</v>
      </c>
      <c r="T190" s="143">
        <v>0</v>
      </c>
      <c r="U190" s="143">
        <v>0</v>
      </c>
      <c r="V190" s="143">
        <v>0</v>
      </c>
      <c r="W190" s="143">
        <v>0</v>
      </c>
      <c r="X190" s="143">
        <v>0</v>
      </c>
      <c r="Y190" s="143">
        <v>0</v>
      </c>
      <c r="Z190" s="179">
        <f t="shared" si="17"/>
        <v>0</v>
      </c>
      <c r="AA190" s="202">
        <f t="shared" si="18"/>
        <v>0</v>
      </c>
      <c r="AC190" s="179">
        <f t="shared" si="19"/>
        <v>-1.512474866609999</v>
      </c>
      <c r="AD190" s="179">
        <f t="shared" si="20"/>
        <v>0</v>
      </c>
    </row>
    <row r="191" spans="1:30" customFormat="1" ht="15">
      <c r="A191" s="164" t="s">
        <v>620</v>
      </c>
      <c r="B191" s="165">
        <v>0</v>
      </c>
      <c r="C191" s="165">
        <v>0</v>
      </c>
      <c r="D191" s="165">
        <v>0</v>
      </c>
      <c r="E191" s="165">
        <f t="shared" si="14"/>
        <v>0</v>
      </c>
      <c r="F191" s="165">
        <f t="shared" si="15"/>
        <v>0</v>
      </c>
      <c r="G191" s="165">
        <f t="shared" si="16"/>
        <v>0</v>
      </c>
      <c r="H191" s="165">
        <v>0.43171486592000002</v>
      </c>
      <c r="I191" s="165">
        <v>0.80748209164000007</v>
      </c>
      <c r="J191" s="165">
        <v>-0.37576722572000004</v>
      </c>
      <c r="K191" s="165">
        <v>-0.37576722572000004</v>
      </c>
      <c r="M191" s="16"/>
      <c r="N191" s="143">
        <v>0</v>
      </c>
      <c r="O191" s="143">
        <v>0</v>
      </c>
      <c r="P191" s="143">
        <v>0</v>
      </c>
      <c r="Q191" s="143">
        <v>0</v>
      </c>
      <c r="R191" s="143">
        <v>0</v>
      </c>
      <c r="S191" s="143">
        <v>0</v>
      </c>
      <c r="T191" s="143">
        <v>0</v>
      </c>
      <c r="U191" s="143">
        <v>0</v>
      </c>
      <c r="V191" s="143">
        <v>0</v>
      </c>
      <c r="W191" s="143">
        <v>0</v>
      </c>
      <c r="X191" s="143">
        <v>0</v>
      </c>
      <c r="Y191" s="143">
        <v>0</v>
      </c>
      <c r="Z191" s="179">
        <f t="shared" si="17"/>
        <v>0</v>
      </c>
      <c r="AA191" s="202">
        <f t="shared" si="18"/>
        <v>0</v>
      </c>
      <c r="AC191" s="179">
        <f t="shared" si="19"/>
        <v>-0.37576722572000004</v>
      </c>
      <c r="AD191" s="179">
        <f t="shared" si="20"/>
        <v>0</v>
      </c>
    </row>
    <row r="192" spans="1:30" customFormat="1" ht="15">
      <c r="A192" s="164" t="s">
        <v>654</v>
      </c>
      <c r="B192" s="165">
        <v>0</v>
      </c>
      <c r="C192" s="165">
        <v>0</v>
      </c>
      <c r="D192" s="165">
        <v>0</v>
      </c>
      <c r="E192" s="165">
        <f t="shared" si="14"/>
        <v>0</v>
      </c>
      <c r="F192" s="165">
        <f t="shared" si="15"/>
        <v>0</v>
      </c>
      <c r="G192" s="165">
        <f t="shared" si="16"/>
        <v>0</v>
      </c>
      <c r="H192" s="165">
        <v>1.9401605000000002</v>
      </c>
      <c r="I192" s="165">
        <v>4.1311179999999998</v>
      </c>
      <c r="J192" s="165">
        <v>-2.1909574999999997</v>
      </c>
      <c r="K192" s="165">
        <v>-2.1909574999999997</v>
      </c>
      <c r="M192" s="16"/>
      <c r="N192" s="143">
        <v>0</v>
      </c>
      <c r="O192" s="143">
        <v>0</v>
      </c>
      <c r="P192" s="143">
        <v>0</v>
      </c>
      <c r="Q192" s="143">
        <v>0</v>
      </c>
      <c r="R192" s="143">
        <v>0</v>
      </c>
      <c r="S192" s="143">
        <v>0</v>
      </c>
      <c r="T192" s="143">
        <v>0</v>
      </c>
      <c r="U192" s="143">
        <v>0</v>
      </c>
      <c r="V192" s="143">
        <v>0</v>
      </c>
      <c r="W192" s="143">
        <v>0</v>
      </c>
      <c r="X192" s="143">
        <v>0</v>
      </c>
      <c r="Y192" s="143">
        <v>0</v>
      </c>
      <c r="Z192" s="179">
        <f t="shared" si="17"/>
        <v>0</v>
      </c>
      <c r="AA192" s="202">
        <f t="shared" si="18"/>
        <v>0</v>
      </c>
      <c r="AC192" s="179">
        <f t="shared" si="19"/>
        <v>-2.1909574999999997</v>
      </c>
      <c r="AD192" s="179">
        <f t="shared" si="20"/>
        <v>0</v>
      </c>
    </row>
    <row r="193" spans="1:30" customFormat="1" ht="15">
      <c r="A193" s="164" t="s">
        <v>655</v>
      </c>
      <c r="B193" s="165">
        <v>0</v>
      </c>
      <c r="C193" s="165">
        <v>0</v>
      </c>
      <c r="D193" s="165">
        <v>0</v>
      </c>
      <c r="E193" s="165">
        <f t="shared" si="14"/>
        <v>0</v>
      </c>
      <c r="F193" s="165">
        <f t="shared" si="15"/>
        <v>0</v>
      </c>
      <c r="G193" s="165">
        <f t="shared" si="16"/>
        <v>0</v>
      </c>
      <c r="H193" s="165">
        <v>1.48169972901</v>
      </c>
      <c r="I193" s="165">
        <v>0.52459463182999988</v>
      </c>
      <c r="J193" s="165">
        <v>0.95710509718000014</v>
      </c>
      <c r="K193" s="165">
        <v>0.95710509718000014</v>
      </c>
      <c r="M193" s="16"/>
      <c r="N193" s="143">
        <v>0</v>
      </c>
      <c r="O193" s="143">
        <v>0</v>
      </c>
      <c r="P193" s="143">
        <v>0</v>
      </c>
      <c r="Q193" s="143">
        <v>0</v>
      </c>
      <c r="R193" s="143">
        <v>0</v>
      </c>
      <c r="S193" s="143">
        <v>0</v>
      </c>
      <c r="T193" s="143">
        <v>0</v>
      </c>
      <c r="U193" s="143">
        <v>0</v>
      </c>
      <c r="V193" s="143">
        <v>0</v>
      </c>
      <c r="W193" s="143">
        <v>0</v>
      </c>
      <c r="X193" s="143">
        <v>0</v>
      </c>
      <c r="Y193" s="143">
        <v>0</v>
      </c>
      <c r="Z193" s="179">
        <f t="shared" si="17"/>
        <v>0</v>
      </c>
      <c r="AA193" s="202">
        <f t="shared" si="18"/>
        <v>0</v>
      </c>
      <c r="AC193" s="179">
        <f t="shared" si="19"/>
        <v>0.95710509718000014</v>
      </c>
      <c r="AD193" s="179">
        <f t="shared" si="20"/>
        <v>0</v>
      </c>
    </row>
    <row r="194" spans="1:30" customFormat="1" ht="15">
      <c r="A194" s="164" t="s">
        <v>658</v>
      </c>
      <c r="B194" s="165">
        <v>0</v>
      </c>
      <c r="C194" s="165">
        <v>0</v>
      </c>
      <c r="D194" s="165">
        <v>0</v>
      </c>
      <c r="E194" s="165">
        <f t="shared" si="14"/>
        <v>0</v>
      </c>
      <c r="F194" s="165">
        <f t="shared" si="15"/>
        <v>0</v>
      </c>
      <c r="G194" s="165">
        <f t="shared" si="16"/>
        <v>0</v>
      </c>
      <c r="H194" s="165">
        <v>1.6736689999999992</v>
      </c>
      <c r="I194" s="165">
        <v>4.3033299999999999</v>
      </c>
      <c r="J194" s="165">
        <v>-2.6296610000000005</v>
      </c>
      <c r="K194" s="165">
        <v>-2.6296610000000005</v>
      </c>
      <c r="M194" s="16"/>
      <c r="N194" s="143">
        <v>0</v>
      </c>
      <c r="O194" s="143">
        <v>0</v>
      </c>
      <c r="P194" s="143">
        <v>0</v>
      </c>
      <c r="Q194" s="143">
        <v>0</v>
      </c>
      <c r="R194" s="143">
        <v>0</v>
      </c>
      <c r="S194" s="143">
        <v>0</v>
      </c>
      <c r="T194" s="143">
        <v>0</v>
      </c>
      <c r="U194" s="143">
        <v>0</v>
      </c>
      <c r="V194" s="143">
        <v>0</v>
      </c>
      <c r="W194" s="143">
        <v>0</v>
      </c>
      <c r="X194" s="143">
        <v>0</v>
      </c>
      <c r="Y194" s="143">
        <v>0</v>
      </c>
      <c r="Z194" s="179">
        <f t="shared" si="17"/>
        <v>0</v>
      </c>
      <c r="AA194" s="202">
        <f t="shared" si="18"/>
        <v>0</v>
      </c>
      <c r="AC194" s="179">
        <f t="shared" si="19"/>
        <v>-2.6296610000000005</v>
      </c>
      <c r="AD194" s="179">
        <f t="shared" si="20"/>
        <v>0</v>
      </c>
    </row>
    <row r="195" spans="1:30" customFormat="1" ht="15">
      <c r="A195" s="164" t="s">
        <v>669</v>
      </c>
      <c r="B195" s="165">
        <v>4.2880499999999993</v>
      </c>
      <c r="C195" s="165">
        <v>0</v>
      </c>
      <c r="D195" s="165">
        <v>-4.2880499999999993</v>
      </c>
      <c r="E195" s="165">
        <f t="shared" si="14"/>
        <v>7.8049549999999988</v>
      </c>
      <c r="F195" s="165">
        <f t="shared" si="15"/>
        <v>0</v>
      </c>
      <c r="G195" s="165">
        <f t="shared" si="16"/>
        <v>-7.8049549999999988</v>
      </c>
      <c r="H195" s="165">
        <v>14.762887500000003</v>
      </c>
      <c r="I195" s="165">
        <v>4.4908894999999998</v>
      </c>
      <c r="J195" s="165">
        <v>10.271998000000004</v>
      </c>
      <c r="K195" s="165">
        <v>-1.8210069999999963</v>
      </c>
      <c r="M195" s="16"/>
      <c r="N195" s="143">
        <v>2.1712000000000002</v>
      </c>
      <c r="O195" s="143">
        <v>0</v>
      </c>
      <c r="P195" s="143">
        <v>-2.1712000000000002</v>
      </c>
      <c r="Q195" s="143">
        <v>4.8908549999999993</v>
      </c>
      <c r="R195" s="143">
        <v>0</v>
      </c>
      <c r="S195" s="143">
        <v>-4.8908549999999993</v>
      </c>
      <c r="T195" s="143">
        <v>0</v>
      </c>
      <c r="U195" s="143">
        <v>0</v>
      </c>
      <c r="V195" s="143">
        <v>0</v>
      </c>
      <c r="W195" s="143">
        <v>0.7429</v>
      </c>
      <c r="X195" s="143">
        <v>0</v>
      </c>
      <c r="Y195" s="143">
        <v>-0.7429</v>
      </c>
      <c r="Z195" s="179">
        <f t="shared" si="17"/>
        <v>-7.8049549999999988</v>
      </c>
      <c r="AA195" s="202">
        <f t="shared" si="18"/>
        <v>0</v>
      </c>
      <c r="AC195" s="179">
        <f t="shared" si="19"/>
        <v>-1.8210069999999945</v>
      </c>
      <c r="AD195" s="179">
        <f t="shared" si="20"/>
        <v>-1.7763568394002505E-15</v>
      </c>
    </row>
    <row r="196" spans="1:30" customFormat="1" ht="15">
      <c r="A196" s="164" t="s">
        <v>699</v>
      </c>
      <c r="B196" s="165">
        <v>0</v>
      </c>
      <c r="C196" s="165">
        <v>0</v>
      </c>
      <c r="D196" s="165">
        <v>0</v>
      </c>
      <c r="E196" s="165">
        <f t="shared" si="14"/>
        <v>0</v>
      </c>
      <c r="F196" s="165">
        <f t="shared" si="15"/>
        <v>0</v>
      </c>
      <c r="G196" s="165">
        <f t="shared" si="16"/>
        <v>0</v>
      </c>
      <c r="H196" s="165">
        <v>2.3294666999999998</v>
      </c>
      <c r="I196" s="165">
        <v>1.6719311000000001</v>
      </c>
      <c r="J196" s="165">
        <v>0.65753559999999966</v>
      </c>
      <c r="K196" s="165">
        <v>0.65753559999999966</v>
      </c>
      <c r="M196" s="16"/>
      <c r="N196" s="143">
        <v>0</v>
      </c>
      <c r="O196" s="143">
        <v>0</v>
      </c>
      <c r="P196" s="143">
        <v>0</v>
      </c>
      <c r="Q196" s="143">
        <v>0</v>
      </c>
      <c r="R196" s="143">
        <v>0</v>
      </c>
      <c r="S196" s="143">
        <v>0</v>
      </c>
      <c r="T196" s="143">
        <v>0</v>
      </c>
      <c r="U196" s="143">
        <v>0</v>
      </c>
      <c r="V196" s="143">
        <v>0</v>
      </c>
      <c r="W196" s="143">
        <v>0</v>
      </c>
      <c r="X196" s="143">
        <v>0</v>
      </c>
      <c r="Y196" s="143">
        <v>0</v>
      </c>
      <c r="Z196" s="179">
        <f t="shared" si="17"/>
        <v>0</v>
      </c>
      <c r="AA196" s="202">
        <f t="shared" si="18"/>
        <v>0</v>
      </c>
      <c r="AC196" s="179">
        <f t="shared" si="19"/>
        <v>0.65753559999999966</v>
      </c>
      <c r="AD196" s="179">
        <f t="shared" si="20"/>
        <v>0</v>
      </c>
    </row>
    <row r="197" spans="1:30" customFormat="1" ht="15">
      <c r="A197" s="164" t="s">
        <v>693</v>
      </c>
      <c r="B197" s="165">
        <v>0</v>
      </c>
      <c r="C197" s="165">
        <v>0</v>
      </c>
      <c r="D197" s="165">
        <v>0</v>
      </c>
      <c r="E197" s="165">
        <f t="shared" ref="E197:E232" si="21">N197+Q197+W197+T197</f>
        <v>0</v>
      </c>
      <c r="F197" s="165">
        <f t="shared" ref="F197:F232" si="22">O197+R197+X197+U197</f>
        <v>0</v>
      </c>
      <c r="G197" s="165">
        <f t="shared" ref="G197:G232" si="23">F197-E197</f>
        <v>0</v>
      </c>
      <c r="H197" s="165">
        <v>3.1931629440000009</v>
      </c>
      <c r="I197" s="165">
        <v>1.470129767</v>
      </c>
      <c r="J197" s="165">
        <v>1.7230331770000009</v>
      </c>
      <c r="K197" s="165">
        <v>1.7230331770000009</v>
      </c>
      <c r="M197" s="16"/>
      <c r="N197" s="143">
        <v>0</v>
      </c>
      <c r="O197" s="143">
        <v>0</v>
      </c>
      <c r="P197" s="143">
        <v>0</v>
      </c>
      <c r="Q197" s="143">
        <v>0</v>
      </c>
      <c r="R197" s="143">
        <v>0</v>
      </c>
      <c r="S197" s="143">
        <v>0</v>
      </c>
      <c r="T197" s="143">
        <v>0</v>
      </c>
      <c r="U197" s="143">
        <v>0</v>
      </c>
      <c r="V197" s="143">
        <v>0</v>
      </c>
      <c r="W197" s="143">
        <v>0</v>
      </c>
      <c r="X197" s="143">
        <v>0</v>
      </c>
      <c r="Y197" s="143">
        <v>0</v>
      </c>
      <c r="Z197" s="179">
        <f t="shared" ref="Z197:Z232" si="24">P197+S197+Y197+V197</f>
        <v>0</v>
      </c>
      <c r="AA197" s="202">
        <f t="shared" ref="AA197:AA232" si="25">Z197-G197</f>
        <v>0</v>
      </c>
      <c r="AC197" s="179">
        <f t="shared" ref="AC197:AC232" si="26">D197+G197+J197</f>
        <v>1.7230331770000009</v>
      </c>
      <c r="AD197" s="179">
        <f t="shared" ref="AD197:AD232" si="27">K197-AC197</f>
        <v>0</v>
      </c>
    </row>
    <row r="198" spans="1:30" customFormat="1" ht="15">
      <c r="A198" s="164" t="s">
        <v>760</v>
      </c>
      <c r="B198" s="165">
        <v>8.5721674999999991</v>
      </c>
      <c r="C198" s="165">
        <v>0</v>
      </c>
      <c r="D198" s="165">
        <v>-8.5721674999999991</v>
      </c>
      <c r="E198" s="165">
        <f t="shared" si="21"/>
        <v>0</v>
      </c>
      <c r="F198" s="165">
        <f t="shared" si="22"/>
        <v>0</v>
      </c>
      <c r="G198" s="165">
        <f t="shared" si="23"/>
        <v>0</v>
      </c>
      <c r="H198" s="165">
        <v>3.5703511889999997</v>
      </c>
      <c r="I198" s="165">
        <v>1.4597618880000001</v>
      </c>
      <c r="J198" s="165">
        <v>2.1105893009999996</v>
      </c>
      <c r="K198" s="165">
        <v>-6.4615781989999999</v>
      </c>
      <c r="M198" s="16"/>
      <c r="N198" s="143">
        <v>0</v>
      </c>
      <c r="O198" s="143">
        <v>0</v>
      </c>
      <c r="P198" s="143">
        <v>0</v>
      </c>
      <c r="Q198" s="143">
        <v>0</v>
      </c>
      <c r="R198" s="143">
        <v>0</v>
      </c>
      <c r="S198" s="143">
        <v>0</v>
      </c>
      <c r="T198" s="143">
        <v>0</v>
      </c>
      <c r="U198" s="143">
        <v>0</v>
      </c>
      <c r="V198" s="143">
        <v>0</v>
      </c>
      <c r="W198" s="143">
        <v>0</v>
      </c>
      <c r="X198" s="143">
        <v>0</v>
      </c>
      <c r="Y198" s="143">
        <v>0</v>
      </c>
      <c r="Z198" s="179">
        <f t="shared" si="24"/>
        <v>0</v>
      </c>
      <c r="AA198" s="202">
        <f t="shared" si="25"/>
        <v>0</v>
      </c>
      <c r="AC198" s="179">
        <f t="shared" si="26"/>
        <v>-6.4615781989999999</v>
      </c>
      <c r="AD198" s="179">
        <f t="shared" si="27"/>
        <v>0</v>
      </c>
    </row>
    <row r="199" spans="1:30" customFormat="1" ht="15">
      <c r="A199" s="164" t="s">
        <v>525</v>
      </c>
      <c r="B199" s="165">
        <v>0</v>
      </c>
      <c r="C199" s="165">
        <v>0</v>
      </c>
      <c r="D199" s="165">
        <v>0</v>
      </c>
      <c r="E199" s="165">
        <f t="shared" si="21"/>
        <v>5.0950000000000002E-2</v>
      </c>
      <c r="F199" s="165">
        <f t="shared" si="22"/>
        <v>0</v>
      </c>
      <c r="G199" s="165">
        <f t="shared" si="23"/>
        <v>-5.0950000000000002E-2</v>
      </c>
      <c r="H199" s="165">
        <v>75.865757755000033</v>
      </c>
      <c r="I199" s="165">
        <v>30.396530626000001</v>
      </c>
      <c r="J199" s="165">
        <v>45.469227129000032</v>
      </c>
      <c r="K199" s="165">
        <v>45.418277129000032</v>
      </c>
      <c r="M199" s="16"/>
      <c r="N199" s="143">
        <v>5.0950000000000002E-2</v>
      </c>
      <c r="O199" s="143">
        <v>0</v>
      </c>
      <c r="P199" s="143">
        <v>-5.0950000000000002E-2</v>
      </c>
      <c r="Q199" s="143">
        <v>0</v>
      </c>
      <c r="R199" s="143">
        <v>0</v>
      </c>
      <c r="S199" s="143">
        <v>0</v>
      </c>
      <c r="T199" s="143">
        <v>0</v>
      </c>
      <c r="U199" s="143">
        <v>0</v>
      </c>
      <c r="V199" s="143">
        <v>0</v>
      </c>
      <c r="W199" s="143">
        <v>0</v>
      </c>
      <c r="X199" s="143">
        <v>0</v>
      </c>
      <c r="Y199" s="143">
        <v>0</v>
      </c>
      <c r="Z199" s="179">
        <f t="shared" si="24"/>
        <v>-5.0950000000000002E-2</v>
      </c>
      <c r="AA199" s="202">
        <f t="shared" si="25"/>
        <v>0</v>
      </c>
      <c r="AC199" s="179">
        <f t="shared" si="26"/>
        <v>45.418277129000032</v>
      </c>
      <c r="AD199" s="179">
        <f t="shared" si="27"/>
        <v>0</v>
      </c>
    </row>
    <row r="200" spans="1:30" customFormat="1" ht="15">
      <c r="A200" s="164" t="s">
        <v>136</v>
      </c>
      <c r="B200" s="165">
        <v>0</v>
      </c>
      <c r="C200" s="165">
        <v>0</v>
      </c>
      <c r="D200" s="165">
        <v>0</v>
      </c>
      <c r="E200" s="165">
        <f t="shared" si="21"/>
        <v>0</v>
      </c>
      <c r="F200" s="165">
        <f t="shared" si="22"/>
        <v>0</v>
      </c>
      <c r="G200" s="165">
        <f t="shared" si="23"/>
        <v>0</v>
      </c>
      <c r="H200" s="165">
        <v>2.1218306929999997</v>
      </c>
      <c r="I200" s="165">
        <v>7.3216390789999988</v>
      </c>
      <c r="J200" s="165">
        <v>-5.1998083859999991</v>
      </c>
      <c r="K200" s="165">
        <v>-5.1998083859999991</v>
      </c>
      <c r="M200" s="16"/>
      <c r="N200" s="143">
        <v>0</v>
      </c>
      <c r="O200" s="143">
        <v>0</v>
      </c>
      <c r="P200" s="143">
        <v>0</v>
      </c>
      <c r="Q200" s="143">
        <v>0</v>
      </c>
      <c r="R200" s="143">
        <v>0</v>
      </c>
      <c r="S200" s="143">
        <v>0</v>
      </c>
      <c r="T200" s="143">
        <v>0</v>
      </c>
      <c r="U200" s="143">
        <v>0</v>
      </c>
      <c r="V200" s="143">
        <v>0</v>
      </c>
      <c r="W200" s="143">
        <v>0</v>
      </c>
      <c r="X200" s="143">
        <v>0</v>
      </c>
      <c r="Y200" s="143">
        <v>0</v>
      </c>
      <c r="Z200" s="179">
        <f t="shared" si="24"/>
        <v>0</v>
      </c>
      <c r="AA200" s="202">
        <f t="shared" si="25"/>
        <v>0</v>
      </c>
      <c r="AC200" s="179">
        <f t="shared" si="26"/>
        <v>-5.1998083859999991</v>
      </c>
      <c r="AD200" s="179">
        <f t="shared" si="27"/>
        <v>0</v>
      </c>
    </row>
    <row r="201" spans="1:30" customFormat="1" ht="15">
      <c r="A201" s="164" t="s">
        <v>718</v>
      </c>
      <c r="B201" s="165">
        <v>0</v>
      </c>
      <c r="C201" s="165">
        <v>0</v>
      </c>
      <c r="D201" s="165">
        <v>0</v>
      </c>
      <c r="E201" s="165">
        <f t="shared" si="21"/>
        <v>0</v>
      </c>
      <c r="F201" s="165">
        <f t="shared" si="22"/>
        <v>0</v>
      </c>
      <c r="G201" s="165">
        <f t="shared" si="23"/>
        <v>0</v>
      </c>
      <c r="H201" s="165">
        <v>4.8955257650000004</v>
      </c>
      <c r="I201" s="165">
        <v>5.4576974549999981</v>
      </c>
      <c r="J201" s="165">
        <v>-0.56217168999999778</v>
      </c>
      <c r="K201" s="165">
        <v>-0.56217168999999778</v>
      </c>
      <c r="M201" s="16"/>
      <c r="N201" s="143">
        <v>0</v>
      </c>
      <c r="O201" s="143">
        <v>0</v>
      </c>
      <c r="P201" s="143">
        <v>0</v>
      </c>
      <c r="Q201" s="143">
        <v>0</v>
      </c>
      <c r="R201" s="143">
        <v>0</v>
      </c>
      <c r="S201" s="143">
        <v>0</v>
      </c>
      <c r="T201" s="143">
        <v>0</v>
      </c>
      <c r="U201" s="143">
        <v>0</v>
      </c>
      <c r="V201" s="143">
        <v>0</v>
      </c>
      <c r="W201" s="143">
        <v>0</v>
      </c>
      <c r="X201" s="143">
        <v>0</v>
      </c>
      <c r="Y201" s="143">
        <v>0</v>
      </c>
      <c r="Z201" s="179">
        <f t="shared" si="24"/>
        <v>0</v>
      </c>
      <c r="AA201" s="202">
        <f t="shared" si="25"/>
        <v>0</v>
      </c>
      <c r="AC201" s="179">
        <f t="shared" si="26"/>
        <v>-0.56217168999999778</v>
      </c>
      <c r="AD201" s="179">
        <f t="shared" si="27"/>
        <v>0</v>
      </c>
    </row>
    <row r="202" spans="1:30" customFormat="1" ht="15">
      <c r="A202" s="164" t="s">
        <v>385</v>
      </c>
      <c r="B202" s="165">
        <v>99.754700000000014</v>
      </c>
      <c r="C202" s="165">
        <v>0</v>
      </c>
      <c r="D202" s="165">
        <v>-99.754700000000014</v>
      </c>
      <c r="E202" s="165">
        <f t="shared" si="21"/>
        <v>0.46856750000000003</v>
      </c>
      <c r="F202" s="165">
        <f t="shared" si="22"/>
        <v>0</v>
      </c>
      <c r="G202" s="165">
        <f t="shared" si="23"/>
        <v>-0.46856750000000003</v>
      </c>
      <c r="H202" s="165">
        <v>1.733614582</v>
      </c>
      <c r="I202" s="165">
        <v>0.35425912799999998</v>
      </c>
      <c r="J202" s="165">
        <v>1.3793554539999999</v>
      </c>
      <c r="K202" s="165">
        <v>-98.843912046000014</v>
      </c>
      <c r="M202" s="16"/>
      <c r="N202" s="143">
        <v>6.9499999999999992E-2</v>
      </c>
      <c r="O202" s="143">
        <v>0</v>
      </c>
      <c r="P202" s="143">
        <v>-6.9499999999999992E-2</v>
      </c>
      <c r="Q202" s="143">
        <v>0</v>
      </c>
      <c r="R202" s="143">
        <v>0</v>
      </c>
      <c r="S202" s="143">
        <v>0</v>
      </c>
      <c r="T202" s="143">
        <v>0</v>
      </c>
      <c r="U202" s="143">
        <v>0</v>
      </c>
      <c r="V202" s="143">
        <v>0</v>
      </c>
      <c r="W202" s="143">
        <v>0.39906750000000002</v>
      </c>
      <c r="X202" s="143">
        <v>0</v>
      </c>
      <c r="Y202" s="143">
        <v>-0.39906750000000002</v>
      </c>
      <c r="Z202" s="179">
        <f t="shared" si="24"/>
        <v>-0.46856750000000003</v>
      </c>
      <c r="AA202" s="202">
        <f t="shared" si="25"/>
        <v>0</v>
      </c>
      <c r="AC202" s="179">
        <f t="shared" si="26"/>
        <v>-98.843912046000014</v>
      </c>
      <c r="AD202" s="179">
        <f t="shared" si="27"/>
        <v>0</v>
      </c>
    </row>
    <row r="203" spans="1:30" customFormat="1" ht="15">
      <c r="A203" s="164" t="s">
        <v>137</v>
      </c>
      <c r="B203" s="165">
        <v>0</v>
      </c>
      <c r="C203" s="165">
        <v>0</v>
      </c>
      <c r="D203" s="165">
        <v>0</v>
      </c>
      <c r="E203" s="165">
        <f t="shared" si="21"/>
        <v>4.2021249999999997</v>
      </c>
      <c r="F203" s="165">
        <f t="shared" si="22"/>
        <v>0</v>
      </c>
      <c r="G203" s="165">
        <f t="shared" si="23"/>
        <v>-4.2021249999999997</v>
      </c>
      <c r="H203" s="165">
        <v>0.64347390000000004</v>
      </c>
      <c r="I203" s="165">
        <v>0.77738350000000012</v>
      </c>
      <c r="J203" s="165">
        <v>-0.13390960000000007</v>
      </c>
      <c r="K203" s="165">
        <v>-4.3360345999999996</v>
      </c>
      <c r="M203" s="16"/>
      <c r="N203" s="143">
        <v>3.6237249999999999</v>
      </c>
      <c r="O203" s="143">
        <v>0</v>
      </c>
      <c r="P203" s="143">
        <v>-3.6237249999999999</v>
      </c>
      <c r="Q203" s="143">
        <v>0</v>
      </c>
      <c r="R203" s="143">
        <v>0</v>
      </c>
      <c r="S203" s="143">
        <v>0</v>
      </c>
      <c r="T203" s="143">
        <v>0</v>
      </c>
      <c r="U203" s="143">
        <v>0</v>
      </c>
      <c r="V203" s="143">
        <v>0</v>
      </c>
      <c r="W203" s="143">
        <v>0.57840000000000003</v>
      </c>
      <c r="X203" s="143">
        <v>0</v>
      </c>
      <c r="Y203" s="143">
        <v>-0.57840000000000003</v>
      </c>
      <c r="Z203" s="179">
        <f t="shared" si="24"/>
        <v>-4.2021249999999997</v>
      </c>
      <c r="AA203" s="202">
        <f t="shared" si="25"/>
        <v>0</v>
      </c>
      <c r="AC203" s="179">
        <f t="shared" si="26"/>
        <v>-4.3360345999999996</v>
      </c>
      <c r="AD203" s="179">
        <f t="shared" si="27"/>
        <v>0</v>
      </c>
    </row>
    <row r="204" spans="1:30" customFormat="1" ht="15">
      <c r="A204" s="164" t="s">
        <v>391</v>
      </c>
      <c r="B204" s="165">
        <v>0</v>
      </c>
      <c r="C204" s="165">
        <v>0</v>
      </c>
      <c r="D204" s="165">
        <v>0</v>
      </c>
      <c r="E204" s="165">
        <f t="shared" si="21"/>
        <v>0</v>
      </c>
      <c r="F204" s="165">
        <f t="shared" si="22"/>
        <v>0</v>
      </c>
      <c r="G204" s="165">
        <f t="shared" si="23"/>
        <v>0</v>
      </c>
      <c r="H204" s="165">
        <v>0.1441084</v>
      </c>
      <c r="I204" s="165">
        <v>0.76900039999999992</v>
      </c>
      <c r="J204" s="165">
        <v>-0.62489199999999989</v>
      </c>
      <c r="K204" s="165">
        <v>-0.62489199999999989</v>
      </c>
      <c r="M204" s="16"/>
      <c r="N204" s="143">
        <v>0</v>
      </c>
      <c r="O204" s="143">
        <v>0</v>
      </c>
      <c r="P204" s="143">
        <v>0</v>
      </c>
      <c r="Q204" s="143">
        <v>0</v>
      </c>
      <c r="R204" s="143">
        <v>0</v>
      </c>
      <c r="S204" s="143">
        <v>0</v>
      </c>
      <c r="T204" s="143">
        <v>0</v>
      </c>
      <c r="U204" s="143">
        <v>0</v>
      </c>
      <c r="V204" s="143">
        <v>0</v>
      </c>
      <c r="W204" s="143">
        <v>0</v>
      </c>
      <c r="X204" s="143">
        <v>0</v>
      </c>
      <c r="Y204" s="143">
        <v>0</v>
      </c>
      <c r="Z204" s="179">
        <f t="shared" si="24"/>
        <v>0</v>
      </c>
      <c r="AA204" s="202">
        <f t="shared" si="25"/>
        <v>0</v>
      </c>
      <c r="AC204" s="179">
        <f t="shared" si="26"/>
        <v>-0.62489199999999989</v>
      </c>
      <c r="AD204" s="179">
        <f t="shared" si="27"/>
        <v>0</v>
      </c>
    </row>
    <row r="205" spans="1:30" customFormat="1" ht="15">
      <c r="A205" s="164" t="s">
        <v>361</v>
      </c>
      <c r="B205" s="165">
        <v>45.225734999999993</v>
      </c>
      <c r="C205" s="165">
        <v>0</v>
      </c>
      <c r="D205" s="165">
        <v>-45.225734999999993</v>
      </c>
      <c r="E205" s="165">
        <f t="shared" si="21"/>
        <v>0.23941999999999997</v>
      </c>
      <c r="F205" s="165">
        <f t="shared" si="22"/>
        <v>0</v>
      </c>
      <c r="G205" s="165">
        <f t="shared" si="23"/>
        <v>-0.23941999999999997</v>
      </c>
      <c r="H205" s="165">
        <v>1.8096187949999998</v>
      </c>
      <c r="I205" s="165">
        <v>0.511246117</v>
      </c>
      <c r="J205" s="165">
        <v>1.2983726779999998</v>
      </c>
      <c r="K205" s="165">
        <v>-44.166782321999996</v>
      </c>
      <c r="M205" s="16"/>
      <c r="N205" s="143">
        <v>0.12256999999999998</v>
      </c>
      <c r="O205" s="143">
        <v>0</v>
      </c>
      <c r="P205" s="143">
        <v>-0.12256999999999998</v>
      </c>
      <c r="Q205" s="143">
        <v>0</v>
      </c>
      <c r="R205" s="143">
        <v>0</v>
      </c>
      <c r="S205" s="143">
        <v>0</v>
      </c>
      <c r="T205" s="143">
        <v>0</v>
      </c>
      <c r="U205" s="143">
        <v>0</v>
      </c>
      <c r="V205" s="143">
        <v>0</v>
      </c>
      <c r="W205" s="143">
        <v>0.11685</v>
      </c>
      <c r="X205" s="143">
        <v>0</v>
      </c>
      <c r="Y205" s="143">
        <v>-0.11685</v>
      </c>
      <c r="Z205" s="179">
        <f t="shared" si="24"/>
        <v>-0.23941999999999997</v>
      </c>
      <c r="AA205" s="202">
        <f t="shared" si="25"/>
        <v>0</v>
      </c>
      <c r="AC205" s="179">
        <f t="shared" si="26"/>
        <v>-44.166782321999996</v>
      </c>
      <c r="AD205" s="179">
        <f t="shared" si="27"/>
        <v>0</v>
      </c>
    </row>
    <row r="206" spans="1:30" customFormat="1" ht="15">
      <c r="A206" s="164" t="s">
        <v>392</v>
      </c>
      <c r="B206" s="165">
        <v>241.51944500000005</v>
      </c>
      <c r="C206" s="165">
        <v>0</v>
      </c>
      <c r="D206" s="165">
        <v>-241.51944500000005</v>
      </c>
      <c r="E206" s="165">
        <f t="shared" si="21"/>
        <v>26.916249999999994</v>
      </c>
      <c r="F206" s="165">
        <f t="shared" si="22"/>
        <v>0</v>
      </c>
      <c r="G206" s="165">
        <f t="shared" si="23"/>
        <v>-26.916249999999994</v>
      </c>
      <c r="H206" s="165">
        <v>3.5043562140000009</v>
      </c>
      <c r="I206" s="165">
        <v>4.8619786359999999</v>
      </c>
      <c r="J206" s="165">
        <v>-1.3576224219999991</v>
      </c>
      <c r="K206" s="165">
        <v>-269.79331742200009</v>
      </c>
      <c r="M206" s="16"/>
      <c r="N206" s="143">
        <v>24.880499999999994</v>
      </c>
      <c r="O206" s="143">
        <v>0</v>
      </c>
      <c r="P206" s="143">
        <v>-24.880499999999994</v>
      </c>
      <c r="Q206" s="143">
        <v>0</v>
      </c>
      <c r="R206" s="143">
        <v>0</v>
      </c>
      <c r="S206" s="143">
        <v>0</v>
      </c>
      <c r="T206" s="143">
        <v>0</v>
      </c>
      <c r="U206" s="143">
        <v>0</v>
      </c>
      <c r="V206" s="143">
        <v>0</v>
      </c>
      <c r="W206" s="143">
        <v>2.0357499999999997</v>
      </c>
      <c r="X206" s="143">
        <v>0</v>
      </c>
      <c r="Y206" s="143">
        <v>-2.0357499999999997</v>
      </c>
      <c r="Z206" s="179">
        <f t="shared" si="24"/>
        <v>-26.916249999999994</v>
      </c>
      <c r="AA206" s="202">
        <f t="shared" si="25"/>
        <v>0</v>
      </c>
      <c r="AC206" s="179">
        <f t="shared" si="26"/>
        <v>-269.79331742200009</v>
      </c>
      <c r="AD206" s="179">
        <f t="shared" si="27"/>
        <v>0</v>
      </c>
    </row>
    <row r="207" spans="1:30" customFormat="1" ht="15">
      <c r="A207" s="164" t="s">
        <v>393</v>
      </c>
      <c r="B207" s="165">
        <v>0</v>
      </c>
      <c r="C207" s="165">
        <v>0</v>
      </c>
      <c r="D207" s="165">
        <v>0</v>
      </c>
      <c r="E207" s="165">
        <f t="shared" si="21"/>
        <v>31.530542500000003</v>
      </c>
      <c r="F207" s="165">
        <f t="shared" si="22"/>
        <v>0</v>
      </c>
      <c r="G207" s="165">
        <f t="shared" si="23"/>
        <v>-31.530542500000003</v>
      </c>
      <c r="H207" s="165">
        <v>3.1362695999999995E-2</v>
      </c>
      <c r="I207" s="165">
        <v>1.9573330660000003</v>
      </c>
      <c r="J207" s="165">
        <v>-1.9259703700000004</v>
      </c>
      <c r="K207" s="165">
        <v>-33.456512870000005</v>
      </c>
      <c r="M207" s="16"/>
      <c r="N207" s="143">
        <v>19.799865</v>
      </c>
      <c r="O207" s="143">
        <v>0</v>
      </c>
      <c r="P207" s="143">
        <v>-19.799865</v>
      </c>
      <c r="Q207" s="143">
        <v>0</v>
      </c>
      <c r="R207" s="143">
        <v>0</v>
      </c>
      <c r="S207" s="143">
        <v>0</v>
      </c>
      <c r="T207" s="143">
        <v>0</v>
      </c>
      <c r="U207" s="143">
        <v>0</v>
      </c>
      <c r="V207" s="143">
        <v>0</v>
      </c>
      <c r="W207" s="143">
        <v>11.730677500000002</v>
      </c>
      <c r="X207" s="143">
        <v>0</v>
      </c>
      <c r="Y207" s="143">
        <v>-11.730677500000002</v>
      </c>
      <c r="Z207" s="179">
        <f t="shared" si="24"/>
        <v>-31.530542500000003</v>
      </c>
      <c r="AA207" s="202">
        <f t="shared" si="25"/>
        <v>0</v>
      </c>
      <c r="AC207" s="179">
        <f t="shared" si="26"/>
        <v>-33.456512870000005</v>
      </c>
      <c r="AD207" s="179">
        <f t="shared" si="27"/>
        <v>0</v>
      </c>
    </row>
    <row r="208" spans="1:30" customFormat="1" ht="15">
      <c r="A208" s="164" t="s">
        <v>481</v>
      </c>
      <c r="B208" s="165">
        <v>10.552897499999998</v>
      </c>
      <c r="C208" s="165">
        <v>0</v>
      </c>
      <c r="D208" s="165">
        <v>-10.552897499999998</v>
      </c>
      <c r="E208" s="165">
        <f t="shared" si="21"/>
        <v>0</v>
      </c>
      <c r="F208" s="165">
        <f t="shared" si="22"/>
        <v>0</v>
      </c>
      <c r="G208" s="165">
        <f t="shared" si="23"/>
        <v>0</v>
      </c>
      <c r="H208" s="165">
        <v>7.199367999999999E-2</v>
      </c>
      <c r="I208" s="165">
        <v>0.91431509199999994</v>
      </c>
      <c r="J208" s="165">
        <v>-0.84232141199999999</v>
      </c>
      <c r="K208" s="165">
        <v>-11.395218911999999</v>
      </c>
      <c r="M208" s="16"/>
      <c r="N208" s="143">
        <v>0</v>
      </c>
      <c r="O208" s="143">
        <v>0</v>
      </c>
      <c r="P208" s="143">
        <v>0</v>
      </c>
      <c r="Q208" s="143">
        <v>0</v>
      </c>
      <c r="R208" s="143">
        <v>0</v>
      </c>
      <c r="S208" s="143">
        <v>0</v>
      </c>
      <c r="T208" s="143">
        <v>0</v>
      </c>
      <c r="U208" s="143">
        <v>0</v>
      </c>
      <c r="V208" s="143">
        <v>0</v>
      </c>
      <c r="W208" s="143">
        <v>0</v>
      </c>
      <c r="X208" s="143">
        <v>0</v>
      </c>
      <c r="Y208" s="143">
        <v>0</v>
      </c>
      <c r="Z208" s="179">
        <f t="shared" si="24"/>
        <v>0</v>
      </c>
      <c r="AA208" s="202">
        <f t="shared" si="25"/>
        <v>0</v>
      </c>
      <c r="AC208" s="179">
        <f t="shared" si="26"/>
        <v>-11.395218911999999</v>
      </c>
      <c r="AD208" s="179">
        <f t="shared" si="27"/>
        <v>0</v>
      </c>
    </row>
    <row r="209" spans="1:30" customFormat="1" ht="15">
      <c r="A209" s="164" t="s">
        <v>482</v>
      </c>
      <c r="B209" s="165">
        <v>1.1943999999999999</v>
      </c>
      <c r="C209" s="165">
        <v>0</v>
      </c>
      <c r="D209" s="165">
        <v>-1.1943999999999999</v>
      </c>
      <c r="E209" s="165">
        <f t="shared" si="21"/>
        <v>0</v>
      </c>
      <c r="F209" s="165">
        <f t="shared" si="22"/>
        <v>0</v>
      </c>
      <c r="G209" s="165">
        <f t="shared" si="23"/>
        <v>0</v>
      </c>
      <c r="H209" s="165">
        <v>4.9882000000000037E-2</v>
      </c>
      <c r="I209" s="165">
        <v>0.60876799999999986</v>
      </c>
      <c r="J209" s="165">
        <v>-0.55888599999999977</v>
      </c>
      <c r="K209" s="165">
        <v>-1.7532859999999997</v>
      </c>
      <c r="M209" s="16"/>
      <c r="N209" s="143">
        <v>0</v>
      </c>
      <c r="O209" s="143">
        <v>0</v>
      </c>
      <c r="P209" s="143">
        <v>0</v>
      </c>
      <c r="Q209" s="143">
        <v>0</v>
      </c>
      <c r="R209" s="143">
        <v>0</v>
      </c>
      <c r="S209" s="143">
        <v>0</v>
      </c>
      <c r="T209" s="143">
        <v>0</v>
      </c>
      <c r="U209" s="143">
        <v>0</v>
      </c>
      <c r="V209" s="143">
        <v>0</v>
      </c>
      <c r="W209" s="143">
        <v>0</v>
      </c>
      <c r="X209" s="143">
        <v>0</v>
      </c>
      <c r="Y209" s="143">
        <v>0</v>
      </c>
      <c r="Z209" s="179">
        <f t="shared" si="24"/>
        <v>0</v>
      </c>
      <c r="AA209" s="202">
        <f t="shared" si="25"/>
        <v>0</v>
      </c>
      <c r="AC209" s="179">
        <f t="shared" si="26"/>
        <v>-1.7532859999999997</v>
      </c>
      <c r="AD209" s="179">
        <f t="shared" si="27"/>
        <v>0</v>
      </c>
    </row>
    <row r="210" spans="1:30" customFormat="1" ht="15">
      <c r="A210" s="164" t="s">
        <v>479</v>
      </c>
      <c r="B210" s="165">
        <v>0</v>
      </c>
      <c r="C210" s="165">
        <v>86.399999999999977</v>
      </c>
      <c r="D210" s="165">
        <v>86.399999999999977</v>
      </c>
      <c r="E210" s="165">
        <f t="shared" si="21"/>
        <v>0</v>
      </c>
      <c r="F210" s="165">
        <f t="shared" si="22"/>
        <v>163.24488499999998</v>
      </c>
      <c r="G210" s="165">
        <f t="shared" si="23"/>
        <v>163.24488499999998</v>
      </c>
      <c r="H210" s="165">
        <v>5.3289917759999996</v>
      </c>
      <c r="I210" s="165">
        <v>24.206762305999998</v>
      </c>
      <c r="J210" s="165">
        <v>-18.877770529999999</v>
      </c>
      <c r="K210" s="165">
        <v>230.76711446999997</v>
      </c>
      <c r="M210" s="16"/>
      <c r="N210" s="143">
        <v>0</v>
      </c>
      <c r="O210" s="143">
        <v>163.24488499999998</v>
      </c>
      <c r="P210" s="143">
        <v>163.24488499999998</v>
      </c>
      <c r="Q210" s="143">
        <v>0</v>
      </c>
      <c r="R210" s="143">
        <v>0</v>
      </c>
      <c r="S210" s="143">
        <v>0</v>
      </c>
      <c r="T210" s="143">
        <v>0</v>
      </c>
      <c r="U210" s="143">
        <v>0</v>
      </c>
      <c r="V210" s="143">
        <v>0</v>
      </c>
      <c r="W210" s="143">
        <v>0</v>
      </c>
      <c r="X210" s="143">
        <v>0</v>
      </c>
      <c r="Y210" s="143">
        <v>0</v>
      </c>
      <c r="Z210" s="179">
        <f t="shared" si="24"/>
        <v>163.24488499999998</v>
      </c>
      <c r="AA210" s="202">
        <f t="shared" si="25"/>
        <v>0</v>
      </c>
      <c r="AC210" s="179">
        <f t="shared" si="26"/>
        <v>230.76711446999997</v>
      </c>
      <c r="AD210" s="179">
        <f t="shared" si="27"/>
        <v>0</v>
      </c>
    </row>
    <row r="211" spans="1:30" customFormat="1" ht="15">
      <c r="A211" s="164" t="s">
        <v>521</v>
      </c>
      <c r="B211" s="165">
        <v>0</v>
      </c>
      <c r="C211" s="165">
        <v>0</v>
      </c>
      <c r="D211" s="165">
        <v>0</v>
      </c>
      <c r="E211" s="165">
        <f t="shared" si="21"/>
        <v>0</v>
      </c>
      <c r="F211" s="165">
        <f t="shared" si="22"/>
        <v>0</v>
      </c>
      <c r="G211" s="165">
        <f t="shared" si="23"/>
        <v>0</v>
      </c>
      <c r="H211" s="165">
        <v>6.6533302989999985</v>
      </c>
      <c r="I211" s="165">
        <v>1.6137531440000001</v>
      </c>
      <c r="J211" s="165">
        <v>5.0395771549999981</v>
      </c>
      <c r="K211" s="165">
        <v>5.0395771549999981</v>
      </c>
      <c r="M211" s="16"/>
      <c r="N211" s="143">
        <v>0</v>
      </c>
      <c r="O211" s="143">
        <v>0</v>
      </c>
      <c r="P211" s="143">
        <v>0</v>
      </c>
      <c r="Q211" s="143">
        <v>0</v>
      </c>
      <c r="R211" s="143">
        <v>0</v>
      </c>
      <c r="S211" s="143">
        <v>0</v>
      </c>
      <c r="T211" s="143">
        <v>0</v>
      </c>
      <c r="U211" s="143">
        <v>0</v>
      </c>
      <c r="V211" s="143">
        <v>0</v>
      </c>
      <c r="W211" s="143">
        <v>0</v>
      </c>
      <c r="X211" s="143">
        <v>0</v>
      </c>
      <c r="Y211" s="143">
        <v>0</v>
      </c>
      <c r="Z211" s="179">
        <f t="shared" si="24"/>
        <v>0</v>
      </c>
      <c r="AA211" s="202">
        <f t="shared" si="25"/>
        <v>0</v>
      </c>
      <c r="AC211" s="179">
        <f t="shared" si="26"/>
        <v>5.0395771549999981</v>
      </c>
      <c r="AD211" s="179">
        <f t="shared" si="27"/>
        <v>0</v>
      </c>
    </row>
    <row r="212" spans="1:30" customFormat="1" ht="15">
      <c r="A212" s="164" t="s">
        <v>722</v>
      </c>
      <c r="B212" s="165">
        <v>0</v>
      </c>
      <c r="C212" s="165">
        <v>0</v>
      </c>
      <c r="D212" s="165">
        <v>0</v>
      </c>
      <c r="E212" s="165">
        <f t="shared" si="21"/>
        <v>0</v>
      </c>
      <c r="F212" s="165">
        <f t="shared" si="22"/>
        <v>0</v>
      </c>
      <c r="G212" s="165">
        <f t="shared" si="23"/>
        <v>0</v>
      </c>
      <c r="H212" s="165">
        <v>4.3020230000000007E-2</v>
      </c>
      <c r="I212" s="165">
        <v>6.3076379000000002E-2</v>
      </c>
      <c r="J212" s="165">
        <v>-2.0056148999999995E-2</v>
      </c>
      <c r="K212" s="165">
        <v>-2.0056148999999995E-2</v>
      </c>
      <c r="M212" s="16"/>
      <c r="N212" s="143">
        <v>0</v>
      </c>
      <c r="O212" s="143">
        <v>0</v>
      </c>
      <c r="P212" s="143">
        <v>0</v>
      </c>
      <c r="Q212" s="143">
        <v>0</v>
      </c>
      <c r="R212" s="143">
        <v>0</v>
      </c>
      <c r="S212" s="143">
        <v>0</v>
      </c>
      <c r="T212" s="143">
        <v>0</v>
      </c>
      <c r="U212" s="143">
        <v>0</v>
      </c>
      <c r="V212" s="143">
        <v>0</v>
      </c>
      <c r="W212" s="143">
        <v>0</v>
      </c>
      <c r="X212" s="143">
        <v>0</v>
      </c>
      <c r="Y212" s="143">
        <v>0</v>
      </c>
      <c r="Z212" s="179">
        <f t="shared" si="24"/>
        <v>0</v>
      </c>
      <c r="AA212" s="202">
        <f t="shared" si="25"/>
        <v>0</v>
      </c>
      <c r="AC212" s="179">
        <f t="shared" si="26"/>
        <v>-2.0056148999999995E-2</v>
      </c>
      <c r="AD212" s="179">
        <f t="shared" si="27"/>
        <v>0</v>
      </c>
    </row>
    <row r="213" spans="1:30" customFormat="1" ht="15">
      <c r="A213" s="164" t="s">
        <v>485</v>
      </c>
      <c r="B213" s="165">
        <v>178.71919749999995</v>
      </c>
      <c r="C213" s="165">
        <v>0</v>
      </c>
      <c r="D213" s="165">
        <v>-178.71919749999995</v>
      </c>
      <c r="E213" s="165">
        <f t="shared" si="21"/>
        <v>0</v>
      </c>
      <c r="F213" s="165">
        <f t="shared" si="22"/>
        <v>0</v>
      </c>
      <c r="G213" s="165">
        <f t="shared" si="23"/>
        <v>0</v>
      </c>
      <c r="H213" s="165">
        <v>3.9071800050000003</v>
      </c>
      <c r="I213" s="165">
        <v>1.9156420260000002</v>
      </c>
      <c r="J213" s="165">
        <v>1.9915379790000001</v>
      </c>
      <c r="K213" s="165">
        <v>-176.72765952099996</v>
      </c>
      <c r="M213" s="16"/>
      <c r="N213" s="143">
        <v>0</v>
      </c>
      <c r="O213" s="143">
        <v>0</v>
      </c>
      <c r="P213" s="143">
        <v>0</v>
      </c>
      <c r="Q213" s="143">
        <v>0</v>
      </c>
      <c r="R213" s="143">
        <v>0</v>
      </c>
      <c r="S213" s="143">
        <v>0</v>
      </c>
      <c r="T213" s="143">
        <v>0</v>
      </c>
      <c r="U213" s="143">
        <v>0</v>
      </c>
      <c r="V213" s="143">
        <v>0</v>
      </c>
      <c r="W213" s="143">
        <v>0</v>
      </c>
      <c r="X213" s="143">
        <v>0</v>
      </c>
      <c r="Y213" s="143">
        <v>0</v>
      </c>
      <c r="Z213" s="179">
        <f t="shared" si="24"/>
        <v>0</v>
      </c>
      <c r="AA213" s="202">
        <f t="shared" si="25"/>
        <v>0</v>
      </c>
      <c r="AC213" s="179">
        <f t="shared" si="26"/>
        <v>-176.72765952099996</v>
      </c>
      <c r="AD213" s="179">
        <f t="shared" si="27"/>
        <v>0</v>
      </c>
    </row>
    <row r="214" spans="1:30" customFormat="1" ht="15">
      <c r="A214" s="164" t="s">
        <v>522</v>
      </c>
      <c r="B214" s="165">
        <v>29.643160000000005</v>
      </c>
      <c r="C214" s="165">
        <v>0</v>
      </c>
      <c r="D214" s="165">
        <v>-29.643160000000005</v>
      </c>
      <c r="E214" s="165">
        <f t="shared" si="21"/>
        <v>9.9656499999999948</v>
      </c>
      <c r="F214" s="165">
        <f t="shared" si="22"/>
        <v>0</v>
      </c>
      <c r="G214" s="165">
        <f t="shared" si="23"/>
        <v>-9.9656499999999948</v>
      </c>
      <c r="H214" s="165">
        <v>2.2152278430000001</v>
      </c>
      <c r="I214" s="165">
        <v>0.62359913100000008</v>
      </c>
      <c r="J214" s="165">
        <v>1.5916287119999999</v>
      </c>
      <c r="K214" s="165">
        <v>-38.017181288000003</v>
      </c>
      <c r="M214" s="16"/>
      <c r="N214" s="143">
        <v>2.8786000000000005</v>
      </c>
      <c r="O214" s="143">
        <v>0</v>
      </c>
      <c r="P214" s="143">
        <v>-2.8786000000000005</v>
      </c>
      <c r="Q214" s="143">
        <v>0</v>
      </c>
      <c r="R214" s="143">
        <v>0</v>
      </c>
      <c r="S214" s="143">
        <v>0</v>
      </c>
      <c r="T214" s="143">
        <v>0</v>
      </c>
      <c r="U214" s="143">
        <v>0</v>
      </c>
      <c r="V214" s="143">
        <v>0</v>
      </c>
      <c r="W214" s="143">
        <v>7.0870499999999943</v>
      </c>
      <c r="X214" s="143">
        <v>0</v>
      </c>
      <c r="Y214" s="143">
        <v>-7.0870499999999943</v>
      </c>
      <c r="Z214" s="179">
        <f t="shared" si="24"/>
        <v>-9.9656499999999948</v>
      </c>
      <c r="AA214" s="202">
        <f t="shared" si="25"/>
        <v>0</v>
      </c>
      <c r="AC214" s="179">
        <f t="shared" si="26"/>
        <v>-38.017181287999996</v>
      </c>
      <c r="AD214" s="179">
        <f t="shared" si="27"/>
        <v>0</v>
      </c>
    </row>
    <row r="215" spans="1:30" customFormat="1" ht="15">
      <c r="A215" s="164" t="s">
        <v>723</v>
      </c>
      <c r="B215" s="165">
        <v>0</v>
      </c>
      <c r="C215" s="165">
        <v>0</v>
      </c>
      <c r="D215" s="165">
        <v>0</v>
      </c>
      <c r="E215" s="165">
        <f t="shared" si="21"/>
        <v>0</v>
      </c>
      <c r="F215" s="165">
        <f t="shared" si="22"/>
        <v>0</v>
      </c>
      <c r="G215" s="165">
        <f t="shared" si="23"/>
        <v>0</v>
      </c>
      <c r="H215" s="165">
        <v>8.4148871000000014E-2</v>
      </c>
      <c r="I215" s="165">
        <v>2.6558926999999996E-2</v>
      </c>
      <c r="J215" s="165">
        <v>5.7589944000000018E-2</v>
      </c>
      <c r="K215" s="165">
        <v>5.7589944000000018E-2</v>
      </c>
      <c r="M215" s="16"/>
      <c r="N215" s="143">
        <v>0</v>
      </c>
      <c r="O215" s="143">
        <v>0</v>
      </c>
      <c r="P215" s="143">
        <v>0</v>
      </c>
      <c r="Q215" s="143">
        <v>0</v>
      </c>
      <c r="R215" s="143">
        <v>0</v>
      </c>
      <c r="S215" s="143">
        <v>0</v>
      </c>
      <c r="T215" s="143">
        <v>0</v>
      </c>
      <c r="U215" s="143">
        <v>0</v>
      </c>
      <c r="V215" s="143">
        <v>0</v>
      </c>
      <c r="W215" s="143">
        <v>0</v>
      </c>
      <c r="X215" s="143">
        <v>0</v>
      </c>
      <c r="Y215" s="143">
        <v>0</v>
      </c>
      <c r="Z215" s="179">
        <f t="shared" si="24"/>
        <v>0</v>
      </c>
      <c r="AA215" s="202">
        <f t="shared" si="25"/>
        <v>0</v>
      </c>
      <c r="AC215" s="179">
        <f t="shared" si="26"/>
        <v>5.7589944000000018E-2</v>
      </c>
      <c r="AD215" s="179">
        <f t="shared" si="27"/>
        <v>0</v>
      </c>
    </row>
    <row r="216" spans="1:30" customFormat="1" ht="15">
      <c r="A216" s="164" t="s">
        <v>529</v>
      </c>
      <c r="B216" s="165">
        <v>1.5097500000000001</v>
      </c>
      <c r="C216" s="165">
        <v>0</v>
      </c>
      <c r="D216" s="165">
        <v>-1.5097500000000001</v>
      </c>
      <c r="E216" s="165">
        <f t="shared" si="21"/>
        <v>0</v>
      </c>
      <c r="F216" s="165">
        <f t="shared" si="22"/>
        <v>0</v>
      </c>
      <c r="G216" s="165">
        <f t="shared" si="23"/>
        <v>0</v>
      </c>
      <c r="H216" s="165">
        <v>7.1910406000000038E-2</v>
      </c>
      <c r="I216" s="165">
        <v>0.54185407200000002</v>
      </c>
      <c r="J216" s="165">
        <v>-0.46994366599999998</v>
      </c>
      <c r="K216" s="165">
        <v>-1.9796936660000002</v>
      </c>
      <c r="M216" s="16"/>
      <c r="N216" s="143">
        <v>0</v>
      </c>
      <c r="O216" s="143">
        <v>0</v>
      </c>
      <c r="P216" s="143">
        <v>0</v>
      </c>
      <c r="Q216" s="143">
        <v>0</v>
      </c>
      <c r="R216" s="143">
        <v>0</v>
      </c>
      <c r="S216" s="143">
        <v>0</v>
      </c>
      <c r="T216" s="143">
        <v>0</v>
      </c>
      <c r="U216" s="143">
        <v>0</v>
      </c>
      <c r="V216" s="143">
        <v>0</v>
      </c>
      <c r="W216" s="143">
        <v>0</v>
      </c>
      <c r="X216" s="143">
        <v>0</v>
      </c>
      <c r="Y216" s="143">
        <v>0</v>
      </c>
      <c r="Z216" s="179">
        <f t="shared" si="24"/>
        <v>0</v>
      </c>
      <c r="AA216" s="202">
        <f t="shared" si="25"/>
        <v>0</v>
      </c>
      <c r="AC216" s="179">
        <f t="shared" si="26"/>
        <v>-1.9796936660000002</v>
      </c>
      <c r="AD216" s="179">
        <f t="shared" si="27"/>
        <v>0</v>
      </c>
    </row>
    <row r="217" spans="1:30" customFormat="1" ht="15">
      <c r="A217" s="164" t="s">
        <v>719</v>
      </c>
      <c r="B217" s="165">
        <v>0</v>
      </c>
      <c r="C217" s="165">
        <v>0</v>
      </c>
      <c r="D217" s="165">
        <v>0</v>
      </c>
      <c r="E217" s="165">
        <f t="shared" si="21"/>
        <v>0</v>
      </c>
      <c r="F217" s="165">
        <f t="shared" si="22"/>
        <v>0</v>
      </c>
      <c r="G217" s="165">
        <f t="shared" si="23"/>
        <v>0</v>
      </c>
      <c r="H217" s="165">
        <v>6.2641750509999987</v>
      </c>
      <c r="I217" s="165">
        <v>4.0965003500000003</v>
      </c>
      <c r="J217" s="165">
        <v>2.1676747009999984</v>
      </c>
      <c r="K217" s="165">
        <v>2.1676747009999984</v>
      </c>
      <c r="M217" s="16"/>
      <c r="N217" s="143">
        <v>0</v>
      </c>
      <c r="O217" s="143">
        <v>0</v>
      </c>
      <c r="P217" s="143">
        <v>0</v>
      </c>
      <c r="Q217" s="143">
        <v>0</v>
      </c>
      <c r="R217" s="143">
        <v>0</v>
      </c>
      <c r="S217" s="143">
        <v>0</v>
      </c>
      <c r="T217" s="143">
        <v>0</v>
      </c>
      <c r="U217" s="143">
        <v>0</v>
      </c>
      <c r="V217" s="143">
        <v>0</v>
      </c>
      <c r="W217" s="143">
        <v>0</v>
      </c>
      <c r="X217" s="143">
        <v>0</v>
      </c>
      <c r="Y217" s="143">
        <v>0</v>
      </c>
      <c r="Z217" s="179">
        <f t="shared" si="24"/>
        <v>0</v>
      </c>
      <c r="AA217" s="202">
        <f t="shared" si="25"/>
        <v>0</v>
      </c>
      <c r="AC217" s="179">
        <f t="shared" si="26"/>
        <v>2.1676747009999984</v>
      </c>
      <c r="AD217" s="179">
        <f t="shared" si="27"/>
        <v>0</v>
      </c>
    </row>
    <row r="218" spans="1:30" customFormat="1" ht="15">
      <c r="A218" s="164" t="s">
        <v>720</v>
      </c>
      <c r="B218" s="165">
        <v>0</v>
      </c>
      <c r="C218" s="165">
        <v>0</v>
      </c>
      <c r="D218" s="165">
        <v>0</v>
      </c>
      <c r="E218" s="165">
        <f t="shared" si="21"/>
        <v>0</v>
      </c>
      <c r="F218" s="165">
        <f t="shared" si="22"/>
        <v>0</v>
      </c>
      <c r="G218" s="165">
        <f t="shared" si="23"/>
        <v>0</v>
      </c>
      <c r="H218" s="165">
        <v>3.5867249869999993</v>
      </c>
      <c r="I218" s="165">
        <v>1.2903267179999998</v>
      </c>
      <c r="J218" s="165">
        <v>2.2963982689999995</v>
      </c>
      <c r="K218" s="165">
        <v>2.2963982689999995</v>
      </c>
      <c r="M218" s="16"/>
      <c r="N218" s="143">
        <v>0</v>
      </c>
      <c r="O218" s="143">
        <v>0</v>
      </c>
      <c r="P218" s="143">
        <v>0</v>
      </c>
      <c r="Q218" s="143">
        <v>0</v>
      </c>
      <c r="R218" s="143">
        <v>0</v>
      </c>
      <c r="S218" s="143">
        <v>0</v>
      </c>
      <c r="T218" s="143">
        <v>0</v>
      </c>
      <c r="U218" s="143">
        <v>0</v>
      </c>
      <c r="V218" s="143">
        <v>0</v>
      </c>
      <c r="W218" s="143">
        <v>0</v>
      </c>
      <c r="X218" s="143">
        <v>0</v>
      </c>
      <c r="Y218" s="143">
        <v>0</v>
      </c>
      <c r="Z218" s="179">
        <f t="shared" si="24"/>
        <v>0</v>
      </c>
      <c r="AA218" s="202">
        <f t="shared" si="25"/>
        <v>0</v>
      </c>
      <c r="AC218" s="179">
        <f t="shared" si="26"/>
        <v>2.2963982689999995</v>
      </c>
      <c r="AD218" s="179">
        <f t="shared" si="27"/>
        <v>0</v>
      </c>
    </row>
    <row r="219" spans="1:30" customFormat="1" ht="15">
      <c r="A219" s="164" t="s">
        <v>773</v>
      </c>
      <c r="B219" s="165">
        <v>0</v>
      </c>
      <c r="C219" s="165">
        <v>0</v>
      </c>
      <c r="D219" s="165">
        <v>0</v>
      </c>
      <c r="E219" s="165">
        <f t="shared" si="21"/>
        <v>0</v>
      </c>
      <c r="F219" s="165">
        <f t="shared" si="22"/>
        <v>0</v>
      </c>
      <c r="G219" s="165">
        <f t="shared" si="23"/>
        <v>0</v>
      </c>
      <c r="H219" s="165">
        <v>7.4634683740000014</v>
      </c>
      <c r="I219" s="165">
        <v>12.584625569999995</v>
      </c>
      <c r="J219" s="165">
        <v>-5.1211571959999933</v>
      </c>
      <c r="K219" s="165">
        <v>-5.1211571959999933</v>
      </c>
      <c r="M219" s="16"/>
      <c r="N219" s="143">
        <v>0</v>
      </c>
      <c r="O219" s="143">
        <v>0</v>
      </c>
      <c r="P219" s="143">
        <v>0</v>
      </c>
      <c r="Q219" s="143">
        <v>0</v>
      </c>
      <c r="R219" s="143">
        <v>0</v>
      </c>
      <c r="S219" s="143">
        <v>0</v>
      </c>
      <c r="T219" s="143">
        <v>0</v>
      </c>
      <c r="U219" s="143">
        <v>0</v>
      </c>
      <c r="V219" s="143">
        <v>0</v>
      </c>
      <c r="W219" s="143">
        <v>0</v>
      </c>
      <c r="X219" s="143">
        <v>0</v>
      </c>
      <c r="Y219" s="143">
        <v>0</v>
      </c>
      <c r="Z219" s="179">
        <f t="shared" si="24"/>
        <v>0</v>
      </c>
      <c r="AA219" s="202">
        <f t="shared" si="25"/>
        <v>0</v>
      </c>
      <c r="AC219" s="179">
        <f t="shared" si="26"/>
        <v>-5.1211571959999933</v>
      </c>
      <c r="AD219" s="179">
        <f t="shared" si="27"/>
        <v>0</v>
      </c>
    </row>
    <row r="220" spans="1:30" customFormat="1" ht="15">
      <c r="A220" s="164" t="s">
        <v>772</v>
      </c>
      <c r="B220" s="165">
        <v>0</v>
      </c>
      <c r="C220" s="165">
        <v>0</v>
      </c>
      <c r="D220" s="165">
        <v>0</v>
      </c>
      <c r="E220" s="165">
        <f t="shared" si="21"/>
        <v>0</v>
      </c>
      <c r="F220" s="165">
        <f t="shared" si="22"/>
        <v>0</v>
      </c>
      <c r="G220" s="165">
        <f t="shared" si="23"/>
        <v>0</v>
      </c>
      <c r="H220" s="165">
        <v>14.846236114</v>
      </c>
      <c r="I220" s="165">
        <v>25.811742989000003</v>
      </c>
      <c r="J220" s="165">
        <v>-10.965506875000003</v>
      </c>
      <c r="K220" s="165">
        <v>-10.965506875000003</v>
      </c>
      <c r="M220" s="16"/>
      <c r="N220" s="143">
        <v>0</v>
      </c>
      <c r="O220" s="143">
        <v>0</v>
      </c>
      <c r="P220" s="143">
        <v>0</v>
      </c>
      <c r="Q220" s="143">
        <v>0</v>
      </c>
      <c r="R220" s="143">
        <v>0</v>
      </c>
      <c r="S220" s="143">
        <v>0</v>
      </c>
      <c r="T220" s="143">
        <v>0</v>
      </c>
      <c r="U220" s="143">
        <v>0</v>
      </c>
      <c r="V220" s="143">
        <v>0</v>
      </c>
      <c r="W220" s="143">
        <v>0</v>
      </c>
      <c r="X220" s="143">
        <v>0</v>
      </c>
      <c r="Y220" s="143">
        <v>0</v>
      </c>
      <c r="Z220" s="179">
        <f t="shared" si="24"/>
        <v>0</v>
      </c>
      <c r="AA220" s="202">
        <f t="shared" si="25"/>
        <v>0</v>
      </c>
      <c r="AC220" s="179">
        <f t="shared" si="26"/>
        <v>-10.965506875000003</v>
      </c>
      <c r="AD220" s="179">
        <f t="shared" si="27"/>
        <v>0</v>
      </c>
    </row>
    <row r="221" spans="1:30" customFormat="1" ht="15">
      <c r="A221" s="164" t="s">
        <v>775</v>
      </c>
      <c r="B221" s="165">
        <v>0</v>
      </c>
      <c r="C221" s="165">
        <v>0</v>
      </c>
      <c r="D221" s="165">
        <v>0</v>
      </c>
      <c r="E221" s="165">
        <f t="shared" si="21"/>
        <v>0</v>
      </c>
      <c r="F221" s="165">
        <f t="shared" si="22"/>
        <v>0</v>
      </c>
      <c r="G221" s="165">
        <f t="shared" si="23"/>
        <v>0</v>
      </c>
      <c r="H221" s="165">
        <v>5.1886332000000008</v>
      </c>
      <c r="I221" s="165">
        <v>4.0235687999999987</v>
      </c>
      <c r="J221" s="165">
        <v>1.1650644000000021</v>
      </c>
      <c r="K221" s="165">
        <v>1.1650644000000021</v>
      </c>
      <c r="M221" s="16"/>
      <c r="N221" s="143">
        <v>0</v>
      </c>
      <c r="O221" s="143">
        <v>0</v>
      </c>
      <c r="P221" s="143">
        <v>0</v>
      </c>
      <c r="Q221" s="143">
        <v>0</v>
      </c>
      <c r="R221" s="143">
        <v>0</v>
      </c>
      <c r="S221" s="143">
        <v>0</v>
      </c>
      <c r="T221" s="143">
        <v>0</v>
      </c>
      <c r="U221" s="143">
        <v>0</v>
      </c>
      <c r="V221" s="143">
        <v>0</v>
      </c>
      <c r="W221" s="143">
        <v>0</v>
      </c>
      <c r="X221" s="143">
        <v>0</v>
      </c>
      <c r="Y221" s="143">
        <v>0</v>
      </c>
      <c r="Z221" s="179">
        <f t="shared" si="24"/>
        <v>0</v>
      </c>
      <c r="AA221" s="202">
        <f t="shared" si="25"/>
        <v>0</v>
      </c>
      <c r="AC221" s="179">
        <f t="shared" si="26"/>
        <v>1.1650644000000021</v>
      </c>
      <c r="AD221" s="179">
        <f t="shared" si="27"/>
        <v>0</v>
      </c>
    </row>
    <row r="222" spans="1:30" customFormat="1" ht="15">
      <c r="A222" s="164" t="s">
        <v>774</v>
      </c>
      <c r="B222" s="165">
        <v>0</v>
      </c>
      <c r="C222" s="165">
        <v>0</v>
      </c>
      <c r="D222" s="165">
        <v>0</v>
      </c>
      <c r="E222" s="165">
        <f t="shared" si="21"/>
        <v>0</v>
      </c>
      <c r="F222" s="165">
        <f t="shared" si="22"/>
        <v>0</v>
      </c>
      <c r="G222" s="165">
        <f t="shared" si="23"/>
        <v>0</v>
      </c>
      <c r="H222" s="165">
        <v>51.451774435999987</v>
      </c>
      <c r="I222" s="165">
        <v>1.3579545340000005</v>
      </c>
      <c r="J222" s="165">
        <v>50.093819901999986</v>
      </c>
      <c r="K222" s="165">
        <v>50.093819901999986</v>
      </c>
      <c r="M222" s="16"/>
      <c r="N222" s="143">
        <v>0</v>
      </c>
      <c r="O222" s="143">
        <v>0</v>
      </c>
      <c r="P222" s="143">
        <v>0</v>
      </c>
      <c r="Q222" s="143">
        <v>0</v>
      </c>
      <c r="R222" s="143">
        <v>0</v>
      </c>
      <c r="S222" s="143">
        <v>0</v>
      </c>
      <c r="T222" s="143">
        <v>0</v>
      </c>
      <c r="U222" s="143">
        <v>0</v>
      </c>
      <c r="V222" s="143">
        <v>0</v>
      </c>
      <c r="W222" s="143">
        <v>0</v>
      </c>
      <c r="X222" s="143">
        <v>0</v>
      </c>
      <c r="Y222" s="143">
        <v>0</v>
      </c>
      <c r="Z222" s="179">
        <f t="shared" si="24"/>
        <v>0</v>
      </c>
      <c r="AA222" s="202">
        <f t="shared" si="25"/>
        <v>0</v>
      </c>
      <c r="AC222" s="179">
        <f t="shared" si="26"/>
        <v>50.093819901999986</v>
      </c>
      <c r="AD222" s="179">
        <f t="shared" si="27"/>
        <v>0</v>
      </c>
    </row>
    <row r="223" spans="1:30" customFormat="1" ht="15">
      <c r="A223" s="164" t="s">
        <v>721</v>
      </c>
      <c r="B223" s="165">
        <v>0</v>
      </c>
      <c r="C223" s="165">
        <v>0</v>
      </c>
      <c r="D223" s="165">
        <v>0</v>
      </c>
      <c r="E223" s="165">
        <f t="shared" si="21"/>
        <v>0</v>
      </c>
      <c r="F223" s="165">
        <f t="shared" si="22"/>
        <v>0</v>
      </c>
      <c r="G223" s="165">
        <f t="shared" si="23"/>
        <v>0</v>
      </c>
      <c r="H223" s="165">
        <v>0.49580400000000013</v>
      </c>
      <c r="I223" s="165">
        <v>1.2705460000000002</v>
      </c>
      <c r="J223" s="165">
        <v>-0.77474200000000004</v>
      </c>
      <c r="K223" s="165">
        <v>-0.77474200000000004</v>
      </c>
      <c r="M223" s="16"/>
      <c r="N223" s="143">
        <v>0</v>
      </c>
      <c r="O223" s="143">
        <v>0</v>
      </c>
      <c r="P223" s="143">
        <v>0</v>
      </c>
      <c r="Q223" s="143">
        <v>0</v>
      </c>
      <c r="R223" s="143">
        <v>0</v>
      </c>
      <c r="S223" s="143">
        <v>0</v>
      </c>
      <c r="T223" s="143">
        <v>0</v>
      </c>
      <c r="U223" s="143">
        <v>0</v>
      </c>
      <c r="V223" s="143">
        <v>0</v>
      </c>
      <c r="W223" s="143">
        <v>0</v>
      </c>
      <c r="X223" s="143">
        <v>0</v>
      </c>
      <c r="Y223" s="143">
        <v>0</v>
      </c>
      <c r="Z223" s="179">
        <f t="shared" si="24"/>
        <v>0</v>
      </c>
      <c r="AA223" s="202">
        <f t="shared" si="25"/>
        <v>0</v>
      </c>
      <c r="AC223" s="179">
        <f t="shared" si="26"/>
        <v>-0.77474200000000004</v>
      </c>
      <c r="AD223" s="179">
        <f t="shared" si="27"/>
        <v>0</v>
      </c>
    </row>
    <row r="224" spans="1:30" customFormat="1" ht="15">
      <c r="A224" s="164" t="s">
        <v>765</v>
      </c>
      <c r="B224" s="165">
        <v>0</v>
      </c>
      <c r="C224" s="165">
        <v>0</v>
      </c>
      <c r="D224" s="165">
        <v>0</v>
      </c>
      <c r="E224" s="165">
        <f t="shared" si="21"/>
        <v>0</v>
      </c>
      <c r="F224" s="165">
        <f t="shared" si="22"/>
        <v>48.330975000000009</v>
      </c>
      <c r="G224" s="165">
        <f t="shared" si="23"/>
        <v>48.330975000000009</v>
      </c>
      <c r="H224" s="165">
        <v>14.709452267999996</v>
      </c>
      <c r="I224" s="165">
        <v>3.3913425010000005</v>
      </c>
      <c r="J224" s="165">
        <v>11.318109766999996</v>
      </c>
      <c r="K224" s="165">
        <v>59.649084767000005</v>
      </c>
      <c r="M224" s="16"/>
      <c r="N224" s="143">
        <v>0</v>
      </c>
      <c r="O224" s="143">
        <v>48.330975000000009</v>
      </c>
      <c r="P224" s="143">
        <v>48.330975000000009</v>
      </c>
      <c r="Q224" s="143">
        <v>0</v>
      </c>
      <c r="R224" s="143">
        <v>0</v>
      </c>
      <c r="S224" s="143">
        <v>0</v>
      </c>
      <c r="T224" s="143">
        <v>0</v>
      </c>
      <c r="U224" s="143">
        <v>0</v>
      </c>
      <c r="V224" s="143">
        <v>0</v>
      </c>
      <c r="W224" s="143">
        <v>0</v>
      </c>
      <c r="X224" s="143">
        <v>0</v>
      </c>
      <c r="Y224" s="143">
        <v>0</v>
      </c>
      <c r="Z224" s="179">
        <f t="shared" si="24"/>
        <v>48.330975000000009</v>
      </c>
      <c r="AA224" s="202">
        <f t="shared" si="25"/>
        <v>0</v>
      </c>
      <c r="AC224" s="179">
        <f t="shared" si="26"/>
        <v>59.649084767000005</v>
      </c>
      <c r="AD224" s="179">
        <f t="shared" si="27"/>
        <v>0</v>
      </c>
    </row>
    <row r="225" spans="1:30" customFormat="1" ht="15">
      <c r="A225" s="164" t="s">
        <v>786</v>
      </c>
      <c r="B225" s="165">
        <v>0</v>
      </c>
      <c r="C225" s="165">
        <v>0</v>
      </c>
      <c r="D225" s="165">
        <v>0</v>
      </c>
      <c r="E225" s="165">
        <f t="shared" si="21"/>
        <v>0</v>
      </c>
      <c r="F225" s="165">
        <f t="shared" si="22"/>
        <v>0</v>
      </c>
      <c r="G225" s="165">
        <f t="shared" si="23"/>
        <v>0</v>
      </c>
      <c r="H225" s="165">
        <v>2.1195444619999999</v>
      </c>
      <c r="I225" s="165">
        <v>2.1041488000000004E-2</v>
      </c>
      <c r="J225" s="165">
        <v>2.0985029740000001</v>
      </c>
      <c r="K225" s="165">
        <v>2.0985029740000001</v>
      </c>
      <c r="M225" s="16"/>
      <c r="N225" s="143">
        <v>0</v>
      </c>
      <c r="O225" s="143">
        <v>0</v>
      </c>
      <c r="P225" s="143">
        <v>0</v>
      </c>
      <c r="Q225" s="143">
        <v>0</v>
      </c>
      <c r="R225" s="143">
        <v>0</v>
      </c>
      <c r="S225" s="143">
        <v>0</v>
      </c>
      <c r="T225" s="143">
        <v>0</v>
      </c>
      <c r="U225" s="143">
        <v>0</v>
      </c>
      <c r="V225" s="143">
        <v>0</v>
      </c>
      <c r="W225" s="143">
        <v>0</v>
      </c>
      <c r="X225" s="143">
        <v>0</v>
      </c>
      <c r="Y225" s="143">
        <v>0</v>
      </c>
      <c r="Z225" s="179">
        <f t="shared" si="24"/>
        <v>0</v>
      </c>
      <c r="AA225" s="202">
        <f t="shared" si="25"/>
        <v>0</v>
      </c>
      <c r="AC225" s="179">
        <f t="shared" si="26"/>
        <v>2.0985029740000001</v>
      </c>
      <c r="AD225" s="179">
        <f t="shared" si="27"/>
        <v>0</v>
      </c>
    </row>
    <row r="226" spans="1:30" customFormat="1" ht="15">
      <c r="A226" s="164" t="s">
        <v>526</v>
      </c>
      <c r="B226" s="165">
        <v>0</v>
      </c>
      <c r="C226" s="165">
        <v>0</v>
      </c>
      <c r="D226" s="165">
        <v>0</v>
      </c>
      <c r="E226" s="165">
        <f t="shared" si="21"/>
        <v>3.5071849999999993</v>
      </c>
      <c r="F226" s="165">
        <f t="shared" si="22"/>
        <v>0</v>
      </c>
      <c r="G226" s="165">
        <f t="shared" si="23"/>
        <v>-3.5071849999999993</v>
      </c>
      <c r="H226" s="165">
        <v>3.7293912939999987</v>
      </c>
      <c r="I226" s="165">
        <v>3.9247978067500018</v>
      </c>
      <c r="J226" s="165">
        <v>-0.19540651275000309</v>
      </c>
      <c r="K226" s="165">
        <v>-3.7025915127500024</v>
      </c>
      <c r="M226" s="16"/>
      <c r="N226" s="143">
        <v>3.2436499999999993</v>
      </c>
      <c r="O226" s="143">
        <v>0</v>
      </c>
      <c r="P226" s="143">
        <v>-3.2436499999999993</v>
      </c>
      <c r="Q226" s="143">
        <v>0</v>
      </c>
      <c r="R226" s="143">
        <v>0</v>
      </c>
      <c r="S226" s="143">
        <v>0</v>
      </c>
      <c r="T226" s="143">
        <v>0</v>
      </c>
      <c r="U226" s="143">
        <v>0</v>
      </c>
      <c r="V226" s="143">
        <v>0</v>
      </c>
      <c r="W226" s="143">
        <v>0.26353500000000002</v>
      </c>
      <c r="X226" s="143">
        <v>0</v>
      </c>
      <c r="Y226" s="143">
        <v>-0.26353500000000002</v>
      </c>
      <c r="Z226" s="179">
        <f t="shared" si="24"/>
        <v>-3.5071849999999993</v>
      </c>
      <c r="AA226" s="202">
        <f t="shared" si="25"/>
        <v>0</v>
      </c>
      <c r="AC226" s="179">
        <f t="shared" si="26"/>
        <v>-3.7025915127500024</v>
      </c>
      <c r="AD226" s="179">
        <f t="shared" si="27"/>
        <v>0</v>
      </c>
    </row>
    <row r="227" spans="1:30" customFormat="1" ht="15">
      <c r="A227" s="164" t="s">
        <v>527</v>
      </c>
      <c r="B227" s="165">
        <v>34.189799999999998</v>
      </c>
      <c r="C227" s="165">
        <v>0</v>
      </c>
      <c r="D227" s="165">
        <v>-34.189799999999998</v>
      </c>
      <c r="E227" s="165">
        <f t="shared" si="21"/>
        <v>39.717627499999992</v>
      </c>
      <c r="F227" s="165">
        <f t="shared" si="22"/>
        <v>0</v>
      </c>
      <c r="G227" s="165">
        <f t="shared" si="23"/>
        <v>-39.717627499999992</v>
      </c>
      <c r="H227" s="165">
        <v>2.0988849529999998</v>
      </c>
      <c r="I227" s="165">
        <v>17.170357264500005</v>
      </c>
      <c r="J227" s="165">
        <v>-15.071472311500006</v>
      </c>
      <c r="K227" s="165">
        <v>-88.978899811499986</v>
      </c>
      <c r="M227" s="16"/>
      <c r="N227" s="143">
        <v>15.4885275</v>
      </c>
      <c r="O227" s="143">
        <v>0</v>
      </c>
      <c r="P227" s="143">
        <v>-15.4885275</v>
      </c>
      <c r="Q227" s="143">
        <v>0</v>
      </c>
      <c r="R227" s="143">
        <v>0</v>
      </c>
      <c r="S227" s="143">
        <v>0</v>
      </c>
      <c r="T227" s="143">
        <v>0</v>
      </c>
      <c r="U227" s="143">
        <v>0</v>
      </c>
      <c r="V227" s="143">
        <v>0</v>
      </c>
      <c r="W227" s="143">
        <v>24.229099999999992</v>
      </c>
      <c r="X227" s="143">
        <v>0</v>
      </c>
      <c r="Y227" s="143">
        <v>-24.229099999999992</v>
      </c>
      <c r="Z227" s="179">
        <f t="shared" si="24"/>
        <v>-39.717627499999992</v>
      </c>
      <c r="AA227" s="202">
        <f t="shared" si="25"/>
        <v>0</v>
      </c>
      <c r="AC227" s="179">
        <f t="shared" si="26"/>
        <v>-88.978899811499986</v>
      </c>
      <c r="AD227" s="179">
        <f t="shared" si="27"/>
        <v>0</v>
      </c>
    </row>
    <row r="228" spans="1:30" customFormat="1" ht="15">
      <c r="A228" s="164" t="s">
        <v>138</v>
      </c>
      <c r="B228" s="165">
        <v>0</v>
      </c>
      <c r="C228" s="165">
        <v>0</v>
      </c>
      <c r="D228" s="165">
        <v>0</v>
      </c>
      <c r="E228" s="165">
        <f t="shared" si="21"/>
        <v>0</v>
      </c>
      <c r="F228" s="165">
        <f t="shared" si="22"/>
        <v>0</v>
      </c>
      <c r="G228" s="165">
        <f t="shared" si="23"/>
        <v>0</v>
      </c>
      <c r="H228" s="165">
        <v>1.064371636</v>
      </c>
      <c r="I228" s="165">
        <v>1.0969802020000003</v>
      </c>
      <c r="J228" s="165">
        <v>-3.2608566000000394E-2</v>
      </c>
      <c r="K228" s="165">
        <v>-3.2608566000000394E-2</v>
      </c>
      <c r="M228" s="16"/>
      <c r="N228" s="143">
        <v>0</v>
      </c>
      <c r="O228" s="143">
        <v>0</v>
      </c>
      <c r="P228" s="143">
        <v>0</v>
      </c>
      <c r="Q228" s="143">
        <v>0</v>
      </c>
      <c r="R228" s="143">
        <v>0</v>
      </c>
      <c r="S228" s="143">
        <v>0</v>
      </c>
      <c r="T228" s="143">
        <v>0</v>
      </c>
      <c r="U228" s="143">
        <v>0</v>
      </c>
      <c r="V228" s="143">
        <v>0</v>
      </c>
      <c r="W228" s="143">
        <v>0</v>
      </c>
      <c r="X228" s="143">
        <v>0</v>
      </c>
      <c r="Y228" s="143">
        <v>0</v>
      </c>
      <c r="Z228" s="179">
        <f t="shared" si="24"/>
        <v>0</v>
      </c>
      <c r="AA228" s="202">
        <f t="shared" si="25"/>
        <v>0</v>
      </c>
      <c r="AC228" s="179">
        <f t="shared" si="26"/>
        <v>-3.2608566000000394E-2</v>
      </c>
      <c r="AD228" s="179">
        <f t="shared" si="27"/>
        <v>0</v>
      </c>
    </row>
    <row r="229" spans="1:30" customFormat="1" ht="15">
      <c r="A229" s="164" t="s">
        <v>354</v>
      </c>
      <c r="B229" s="165">
        <v>0</v>
      </c>
      <c r="C229" s="165">
        <v>0</v>
      </c>
      <c r="D229" s="165">
        <v>0</v>
      </c>
      <c r="E229" s="165">
        <f t="shared" si="21"/>
        <v>0</v>
      </c>
      <c r="F229" s="165">
        <f t="shared" si="22"/>
        <v>0</v>
      </c>
      <c r="G229" s="165">
        <f t="shared" si="23"/>
        <v>0</v>
      </c>
      <c r="H229" s="165">
        <v>0.21459339999999996</v>
      </c>
      <c r="I229" s="165">
        <v>0.10450420000000005</v>
      </c>
      <c r="J229" s="165">
        <v>0.11008919999999991</v>
      </c>
      <c r="K229" s="165">
        <v>0.11008919999999991</v>
      </c>
      <c r="M229" s="16"/>
      <c r="N229" s="143">
        <v>0</v>
      </c>
      <c r="O229" s="143">
        <v>0</v>
      </c>
      <c r="P229" s="143">
        <v>0</v>
      </c>
      <c r="Q229" s="143">
        <v>0</v>
      </c>
      <c r="R229" s="143">
        <v>0</v>
      </c>
      <c r="S229" s="143">
        <v>0</v>
      </c>
      <c r="T229" s="143">
        <v>0</v>
      </c>
      <c r="U229" s="143">
        <v>0</v>
      </c>
      <c r="V229" s="143">
        <v>0</v>
      </c>
      <c r="W229" s="143">
        <v>0</v>
      </c>
      <c r="X229" s="143">
        <v>0</v>
      </c>
      <c r="Y229" s="143">
        <v>0</v>
      </c>
      <c r="Z229" s="179">
        <f t="shared" si="24"/>
        <v>0</v>
      </c>
      <c r="AA229" s="202">
        <f t="shared" si="25"/>
        <v>0</v>
      </c>
      <c r="AC229" s="179">
        <f t="shared" si="26"/>
        <v>0.11008919999999991</v>
      </c>
      <c r="AD229" s="179">
        <f t="shared" si="27"/>
        <v>0</v>
      </c>
    </row>
    <row r="230" spans="1:30" customFormat="1" ht="15">
      <c r="A230" s="164" t="s">
        <v>356</v>
      </c>
      <c r="B230" s="165">
        <v>0</v>
      </c>
      <c r="C230" s="165">
        <v>0</v>
      </c>
      <c r="D230" s="165">
        <v>0</v>
      </c>
      <c r="E230" s="165">
        <f t="shared" si="21"/>
        <v>25.342452499999997</v>
      </c>
      <c r="F230" s="165">
        <f t="shared" si="22"/>
        <v>0</v>
      </c>
      <c r="G230" s="165">
        <f t="shared" si="23"/>
        <v>-25.342452499999997</v>
      </c>
      <c r="H230" s="165">
        <v>0.81714391249999985</v>
      </c>
      <c r="I230" s="165">
        <v>1.0655692047500003</v>
      </c>
      <c r="J230" s="165">
        <v>-0.24842529225000043</v>
      </c>
      <c r="K230" s="165">
        <v>-25.590877792249998</v>
      </c>
      <c r="M230" s="16"/>
      <c r="N230" s="143">
        <v>10.423794999999998</v>
      </c>
      <c r="O230" s="143">
        <v>0</v>
      </c>
      <c r="P230" s="143">
        <v>-10.423794999999998</v>
      </c>
      <c r="Q230" s="143">
        <v>0</v>
      </c>
      <c r="R230" s="143">
        <v>0</v>
      </c>
      <c r="S230" s="143">
        <v>0</v>
      </c>
      <c r="T230" s="143">
        <v>0</v>
      </c>
      <c r="U230" s="143">
        <v>0</v>
      </c>
      <c r="V230" s="143">
        <v>0</v>
      </c>
      <c r="W230" s="143">
        <v>14.918657499999998</v>
      </c>
      <c r="X230" s="143">
        <v>0</v>
      </c>
      <c r="Y230" s="143">
        <v>-14.918657499999998</v>
      </c>
      <c r="Z230" s="179">
        <f t="shared" si="24"/>
        <v>-25.342452499999997</v>
      </c>
      <c r="AA230" s="202">
        <f t="shared" si="25"/>
        <v>0</v>
      </c>
      <c r="AC230" s="179">
        <f t="shared" si="26"/>
        <v>-25.590877792249998</v>
      </c>
      <c r="AD230" s="179">
        <f t="shared" si="27"/>
        <v>0</v>
      </c>
    </row>
    <row r="231" spans="1:30" customFormat="1" ht="15">
      <c r="A231" s="164" t="s">
        <v>558</v>
      </c>
      <c r="B231" s="165">
        <v>0</v>
      </c>
      <c r="C231" s="165">
        <v>0</v>
      </c>
      <c r="D231" s="165">
        <v>0</v>
      </c>
      <c r="E231" s="165">
        <f t="shared" si="21"/>
        <v>0</v>
      </c>
      <c r="F231" s="165">
        <f t="shared" si="22"/>
        <v>0</v>
      </c>
      <c r="G231" s="165">
        <f t="shared" si="23"/>
        <v>0</v>
      </c>
      <c r="H231" s="165">
        <v>0.11374279999999995</v>
      </c>
      <c r="I231" s="165">
        <v>0.13945560000000007</v>
      </c>
      <c r="J231" s="165">
        <v>-2.5712800000000119E-2</v>
      </c>
      <c r="K231" s="165">
        <v>-2.5712800000000119E-2</v>
      </c>
      <c r="M231" s="16"/>
      <c r="N231" s="143">
        <v>0</v>
      </c>
      <c r="O231" s="143">
        <v>0</v>
      </c>
      <c r="P231" s="143">
        <v>0</v>
      </c>
      <c r="Q231" s="143">
        <v>0</v>
      </c>
      <c r="R231" s="143">
        <v>0</v>
      </c>
      <c r="S231" s="143">
        <v>0</v>
      </c>
      <c r="T231" s="143">
        <v>0</v>
      </c>
      <c r="U231" s="143">
        <v>0</v>
      </c>
      <c r="V231" s="143">
        <v>0</v>
      </c>
      <c r="W231" s="143">
        <v>0</v>
      </c>
      <c r="X231" s="143">
        <v>0</v>
      </c>
      <c r="Y231" s="143">
        <v>0</v>
      </c>
      <c r="Z231" s="179">
        <f t="shared" si="24"/>
        <v>0</v>
      </c>
      <c r="AA231" s="202">
        <f t="shared" si="25"/>
        <v>0</v>
      </c>
      <c r="AC231" s="179">
        <f t="shared" si="26"/>
        <v>-2.5712800000000119E-2</v>
      </c>
      <c r="AD231" s="179">
        <f t="shared" si="27"/>
        <v>0</v>
      </c>
    </row>
    <row r="232" spans="1:30" customFormat="1" ht="15">
      <c r="A232" s="164" t="s">
        <v>536</v>
      </c>
      <c r="B232" s="165">
        <v>0</v>
      </c>
      <c r="C232" s="165">
        <v>0</v>
      </c>
      <c r="D232" s="165">
        <v>0</v>
      </c>
      <c r="E232" s="165">
        <f t="shared" si="21"/>
        <v>0</v>
      </c>
      <c r="F232" s="165">
        <f t="shared" si="22"/>
        <v>0</v>
      </c>
      <c r="G232" s="165">
        <f t="shared" si="23"/>
        <v>0</v>
      </c>
      <c r="H232" s="165">
        <v>0.34634230000000021</v>
      </c>
      <c r="I232" s="165">
        <v>0.59684699999999957</v>
      </c>
      <c r="J232" s="165">
        <v>-0.25050469999999936</v>
      </c>
      <c r="K232" s="165">
        <v>-0.25050469999999936</v>
      </c>
      <c r="M232" s="16"/>
      <c r="N232" s="143">
        <v>0</v>
      </c>
      <c r="O232" s="143">
        <v>0</v>
      </c>
      <c r="P232" s="143">
        <v>0</v>
      </c>
      <c r="Q232" s="143">
        <v>0</v>
      </c>
      <c r="R232" s="143">
        <v>0</v>
      </c>
      <c r="S232" s="143">
        <v>0</v>
      </c>
      <c r="T232" s="143">
        <v>0</v>
      </c>
      <c r="U232" s="143">
        <v>0</v>
      </c>
      <c r="V232" s="143">
        <v>0</v>
      </c>
      <c r="W232" s="143">
        <v>0</v>
      </c>
      <c r="X232" s="143">
        <v>0</v>
      </c>
      <c r="Y232" s="143">
        <v>0</v>
      </c>
      <c r="Z232" s="179">
        <f t="shared" si="24"/>
        <v>0</v>
      </c>
      <c r="AA232" s="202">
        <f t="shared" si="25"/>
        <v>0</v>
      </c>
      <c r="AC232" s="179">
        <f t="shared" si="26"/>
        <v>-0.25050469999999936</v>
      </c>
      <c r="AD232" s="179">
        <f t="shared" si="27"/>
        <v>0</v>
      </c>
    </row>
    <row r="233" spans="1:30">
      <c r="A233" s="641" t="s">
        <v>118</v>
      </c>
      <c r="B233" s="642"/>
      <c r="C233" s="642"/>
      <c r="D233" s="642"/>
      <c r="E233" s="642"/>
      <c r="F233" s="642"/>
      <c r="G233" s="642"/>
      <c r="H233" s="642"/>
      <c r="I233" s="642"/>
      <c r="J233" s="642"/>
      <c r="K233" s="643"/>
    </row>
    <row r="234" spans="1:30" ht="21" customHeight="1">
      <c r="A234" s="638" t="s">
        <v>139</v>
      </c>
      <c r="B234" s="639"/>
      <c r="C234" s="639"/>
      <c r="D234" s="639"/>
      <c r="E234" s="639"/>
      <c r="F234" s="639"/>
      <c r="G234" s="639"/>
      <c r="H234" s="639"/>
      <c r="I234" s="639"/>
      <c r="J234" s="639"/>
      <c r="K234" s="640"/>
    </row>
    <row r="235" spans="1:30" ht="12" customHeight="1">
      <c r="A235" s="638" t="s">
        <v>140</v>
      </c>
      <c r="B235" s="639"/>
      <c r="C235" s="639"/>
      <c r="D235" s="639"/>
      <c r="E235" s="639"/>
      <c r="F235" s="639"/>
      <c r="G235" s="639"/>
      <c r="H235" s="639"/>
      <c r="I235" s="639"/>
      <c r="J235" s="639"/>
      <c r="K235" s="640"/>
    </row>
    <row r="236" spans="1:30" ht="12" customHeight="1">
      <c r="A236" s="638" t="s">
        <v>427</v>
      </c>
      <c r="B236" s="639"/>
      <c r="C236" s="639"/>
      <c r="D236" s="639"/>
      <c r="E236" s="639"/>
      <c r="F236" s="639"/>
      <c r="G236" s="639"/>
      <c r="H236" s="639"/>
      <c r="I236" s="639"/>
      <c r="J236" s="639"/>
      <c r="K236" s="640"/>
    </row>
  </sheetData>
  <autoFilter ref="A3:AD3" xr:uid="{00000000-0009-0000-0000-000025000000}"/>
  <mergeCells count="14">
    <mergeCell ref="A1:K1"/>
    <mergeCell ref="B2:D2"/>
    <mergeCell ref="E2:G2"/>
    <mergeCell ref="H2:J2"/>
    <mergeCell ref="K2:K3"/>
    <mergeCell ref="A2:A3"/>
    <mergeCell ref="N2:P2"/>
    <mergeCell ref="W2:Y2"/>
    <mergeCell ref="A236:K236"/>
    <mergeCell ref="A235:K235"/>
    <mergeCell ref="A234:K234"/>
    <mergeCell ref="Q2:S2"/>
    <mergeCell ref="A233:K233"/>
    <mergeCell ref="T2:V2"/>
  </mergeCells>
  <pageMargins left="0.70866141732283472" right="0.51181102362204722" top="0.74803149606299213" bottom="0.74803149606299213" header="0.31496062992125984" footer="0.31496062992125984"/>
  <pageSetup paperSize="9" scale="9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8">
    <tabColor rgb="FF7030A0"/>
  </sheetPr>
  <dimension ref="A1:D310"/>
  <sheetViews>
    <sheetView view="pageBreakPreview" topLeftCell="A275" zoomScaleNormal="85" zoomScaleSheetLayoutView="100" workbookViewId="0">
      <selection activeCell="B19" sqref="B19"/>
    </sheetView>
  </sheetViews>
  <sheetFormatPr defaultRowHeight="12.75"/>
  <cols>
    <col min="1" max="1" width="37.5703125" style="36" customWidth="1"/>
    <col min="2" max="2" width="20.140625" style="39" bestFit="1" customWidth="1"/>
    <col min="3" max="3" width="15.85546875" style="36" customWidth="1"/>
    <col min="4" max="251" width="9.140625" style="36"/>
    <col min="252" max="252" width="35.7109375" style="36" customWidth="1"/>
    <col min="253" max="253" width="21.28515625" style="36" customWidth="1"/>
    <col min="254" max="254" width="14.5703125" style="36" customWidth="1"/>
    <col min="255" max="507" width="9.140625" style="36"/>
    <col min="508" max="508" width="35.7109375" style="36" customWidth="1"/>
    <col min="509" max="509" width="21.28515625" style="36" customWidth="1"/>
    <col min="510" max="510" width="14.5703125" style="36" customWidth="1"/>
    <col min="511" max="763" width="9.140625" style="36"/>
    <col min="764" max="764" width="35.7109375" style="36" customWidth="1"/>
    <col min="765" max="765" width="21.28515625" style="36" customWidth="1"/>
    <col min="766" max="766" width="14.5703125" style="36" customWidth="1"/>
    <col min="767" max="1019" width="9.140625" style="36"/>
    <col min="1020" max="1020" width="35.7109375" style="36" customWidth="1"/>
    <col min="1021" max="1021" width="21.28515625" style="36" customWidth="1"/>
    <col min="1022" max="1022" width="14.5703125" style="36" customWidth="1"/>
    <col min="1023" max="1275" width="9.140625" style="36"/>
    <col min="1276" max="1276" width="35.7109375" style="36" customWidth="1"/>
    <col min="1277" max="1277" width="21.28515625" style="36" customWidth="1"/>
    <col min="1278" max="1278" width="14.5703125" style="36" customWidth="1"/>
    <col min="1279" max="1531" width="9.140625" style="36"/>
    <col min="1532" max="1532" width="35.7109375" style="36" customWidth="1"/>
    <col min="1533" max="1533" width="21.28515625" style="36" customWidth="1"/>
    <col min="1534" max="1534" width="14.5703125" style="36" customWidth="1"/>
    <col min="1535" max="1787" width="9.140625" style="36"/>
    <col min="1788" max="1788" width="35.7109375" style="36" customWidth="1"/>
    <col min="1789" max="1789" width="21.28515625" style="36" customWidth="1"/>
    <col min="1790" max="1790" width="14.5703125" style="36" customWidth="1"/>
    <col min="1791" max="2043" width="9.140625" style="36"/>
    <col min="2044" max="2044" width="35.7109375" style="36" customWidth="1"/>
    <col min="2045" max="2045" width="21.28515625" style="36" customWidth="1"/>
    <col min="2046" max="2046" width="14.5703125" style="36" customWidth="1"/>
    <col min="2047" max="2299" width="9.140625" style="36"/>
    <col min="2300" max="2300" width="35.7109375" style="36" customWidth="1"/>
    <col min="2301" max="2301" width="21.28515625" style="36" customWidth="1"/>
    <col min="2302" max="2302" width="14.5703125" style="36" customWidth="1"/>
    <col min="2303" max="2555" width="9.140625" style="36"/>
    <col min="2556" max="2556" width="35.7109375" style="36" customWidth="1"/>
    <col min="2557" max="2557" width="21.28515625" style="36" customWidth="1"/>
    <col min="2558" max="2558" width="14.5703125" style="36" customWidth="1"/>
    <col min="2559" max="2811" width="9.140625" style="36"/>
    <col min="2812" max="2812" width="35.7109375" style="36" customWidth="1"/>
    <col min="2813" max="2813" width="21.28515625" style="36" customWidth="1"/>
    <col min="2814" max="2814" width="14.5703125" style="36" customWidth="1"/>
    <col min="2815" max="3067" width="9.140625" style="36"/>
    <col min="3068" max="3068" width="35.7109375" style="36" customWidth="1"/>
    <col min="3069" max="3069" width="21.28515625" style="36" customWidth="1"/>
    <col min="3070" max="3070" width="14.5703125" style="36" customWidth="1"/>
    <col min="3071" max="3323" width="9.140625" style="36"/>
    <col min="3324" max="3324" width="35.7109375" style="36" customWidth="1"/>
    <col min="3325" max="3325" width="21.28515625" style="36" customWidth="1"/>
    <col min="3326" max="3326" width="14.5703125" style="36" customWidth="1"/>
    <col min="3327" max="3579" width="9.140625" style="36"/>
    <col min="3580" max="3580" width="35.7109375" style="36" customWidth="1"/>
    <col min="3581" max="3581" width="21.28515625" style="36" customWidth="1"/>
    <col min="3582" max="3582" width="14.5703125" style="36" customWidth="1"/>
    <col min="3583" max="3835" width="9.140625" style="36"/>
    <col min="3836" max="3836" width="35.7109375" style="36" customWidth="1"/>
    <col min="3837" max="3837" width="21.28515625" style="36" customWidth="1"/>
    <col min="3838" max="3838" width="14.5703125" style="36" customWidth="1"/>
    <col min="3839" max="4091" width="9.140625" style="36"/>
    <col min="4092" max="4092" width="35.7109375" style="36" customWidth="1"/>
    <col min="4093" max="4093" width="21.28515625" style="36" customWidth="1"/>
    <col min="4094" max="4094" width="14.5703125" style="36" customWidth="1"/>
    <col min="4095" max="4347" width="9.140625" style="36"/>
    <col min="4348" max="4348" width="35.7109375" style="36" customWidth="1"/>
    <col min="4349" max="4349" width="21.28515625" style="36" customWidth="1"/>
    <col min="4350" max="4350" width="14.5703125" style="36" customWidth="1"/>
    <col min="4351" max="4603" width="9.140625" style="36"/>
    <col min="4604" max="4604" width="35.7109375" style="36" customWidth="1"/>
    <col min="4605" max="4605" width="21.28515625" style="36" customWidth="1"/>
    <col min="4606" max="4606" width="14.5703125" style="36" customWidth="1"/>
    <col min="4607" max="4859" width="9.140625" style="36"/>
    <col min="4860" max="4860" width="35.7109375" style="36" customWidth="1"/>
    <col min="4861" max="4861" width="21.28515625" style="36" customWidth="1"/>
    <col min="4862" max="4862" width="14.5703125" style="36" customWidth="1"/>
    <col min="4863" max="5115" width="9.140625" style="36"/>
    <col min="5116" max="5116" width="35.7109375" style="36" customWidth="1"/>
    <col min="5117" max="5117" width="21.28515625" style="36" customWidth="1"/>
    <col min="5118" max="5118" width="14.5703125" style="36" customWidth="1"/>
    <col min="5119" max="5371" width="9.140625" style="36"/>
    <col min="5372" max="5372" width="35.7109375" style="36" customWidth="1"/>
    <col min="5373" max="5373" width="21.28515625" style="36" customWidth="1"/>
    <col min="5374" max="5374" width="14.5703125" style="36" customWidth="1"/>
    <col min="5375" max="5627" width="9.140625" style="36"/>
    <col min="5628" max="5628" width="35.7109375" style="36" customWidth="1"/>
    <col min="5629" max="5629" width="21.28515625" style="36" customWidth="1"/>
    <col min="5630" max="5630" width="14.5703125" style="36" customWidth="1"/>
    <col min="5631" max="5883" width="9.140625" style="36"/>
    <col min="5884" max="5884" width="35.7109375" style="36" customWidth="1"/>
    <col min="5885" max="5885" width="21.28515625" style="36" customWidth="1"/>
    <col min="5886" max="5886" width="14.5703125" style="36" customWidth="1"/>
    <col min="5887" max="6139" width="9.140625" style="36"/>
    <col min="6140" max="6140" width="35.7109375" style="36" customWidth="1"/>
    <col min="6141" max="6141" width="21.28515625" style="36" customWidth="1"/>
    <col min="6142" max="6142" width="14.5703125" style="36" customWidth="1"/>
    <col min="6143" max="6395" width="9.140625" style="36"/>
    <col min="6396" max="6396" width="35.7109375" style="36" customWidth="1"/>
    <col min="6397" max="6397" width="21.28515625" style="36" customWidth="1"/>
    <col min="6398" max="6398" width="14.5703125" style="36" customWidth="1"/>
    <col min="6399" max="6651" width="9.140625" style="36"/>
    <col min="6652" max="6652" width="35.7109375" style="36" customWidth="1"/>
    <col min="6653" max="6653" width="21.28515625" style="36" customWidth="1"/>
    <col min="6654" max="6654" width="14.5703125" style="36" customWidth="1"/>
    <col min="6655" max="6907" width="9.140625" style="36"/>
    <col min="6908" max="6908" width="35.7109375" style="36" customWidth="1"/>
    <col min="6909" max="6909" width="21.28515625" style="36" customWidth="1"/>
    <col min="6910" max="6910" width="14.5703125" style="36" customWidth="1"/>
    <col min="6911" max="7163" width="9.140625" style="36"/>
    <col min="7164" max="7164" width="35.7109375" style="36" customWidth="1"/>
    <col min="7165" max="7165" width="21.28515625" style="36" customWidth="1"/>
    <col min="7166" max="7166" width="14.5703125" style="36" customWidth="1"/>
    <col min="7167" max="7419" width="9.140625" style="36"/>
    <col min="7420" max="7420" width="35.7109375" style="36" customWidth="1"/>
    <col min="7421" max="7421" width="21.28515625" style="36" customWidth="1"/>
    <col min="7422" max="7422" width="14.5703125" style="36" customWidth="1"/>
    <col min="7423" max="7675" width="9.140625" style="36"/>
    <col min="7676" max="7676" width="35.7109375" style="36" customWidth="1"/>
    <col min="7677" max="7677" width="21.28515625" style="36" customWidth="1"/>
    <col min="7678" max="7678" width="14.5703125" style="36" customWidth="1"/>
    <col min="7679" max="7931" width="9.140625" style="36"/>
    <col min="7932" max="7932" width="35.7109375" style="36" customWidth="1"/>
    <col min="7933" max="7933" width="21.28515625" style="36" customWidth="1"/>
    <col min="7934" max="7934" width="14.5703125" style="36" customWidth="1"/>
    <col min="7935" max="8187" width="9.140625" style="36"/>
    <col min="8188" max="8188" width="35.7109375" style="36" customWidth="1"/>
    <col min="8189" max="8189" width="21.28515625" style="36" customWidth="1"/>
    <col min="8190" max="8190" width="14.5703125" style="36" customWidth="1"/>
    <col min="8191" max="8443" width="9.140625" style="36"/>
    <col min="8444" max="8444" width="35.7109375" style="36" customWidth="1"/>
    <col min="8445" max="8445" width="21.28515625" style="36" customWidth="1"/>
    <col min="8446" max="8446" width="14.5703125" style="36" customWidth="1"/>
    <col min="8447" max="8699" width="9.140625" style="36"/>
    <col min="8700" max="8700" width="35.7109375" style="36" customWidth="1"/>
    <col min="8701" max="8701" width="21.28515625" style="36" customWidth="1"/>
    <col min="8702" max="8702" width="14.5703125" style="36" customWidth="1"/>
    <col min="8703" max="8955" width="9.140625" style="36"/>
    <col min="8956" max="8956" width="35.7109375" style="36" customWidth="1"/>
    <col min="8957" max="8957" width="21.28515625" style="36" customWidth="1"/>
    <col min="8958" max="8958" width="14.5703125" style="36" customWidth="1"/>
    <col min="8959" max="9211" width="9.140625" style="36"/>
    <col min="9212" max="9212" width="35.7109375" style="36" customWidth="1"/>
    <col min="9213" max="9213" width="21.28515625" style="36" customWidth="1"/>
    <col min="9214" max="9214" width="14.5703125" style="36" customWidth="1"/>
    <col min="9215" max="9467" width="9.140625" style="36"/>
    <col min="9468" max="9468" width="35.7109375" style="36" customWidth="1"/>
    <col min="9469" max="9469" width="21.28515625" style="36" customWidth="1"/>
    <col min="9470" max="9470" width="14.5703125" style="36" customWidth="1"/>
    <col min="9471" max="9723" width="9.140625" style="36"/>
    <col min="9724" max="9724" width="35.7109375" style="36" customWidth="1"/>
    <col min="9725" max="9725" width="21.28515625" style="36" customWidth="1"/>
    <col min="9726" max="9726" width="14.5703125" style="36" customWidth="1"/>
    <col min="9727" max="9979" width="9.140625" style="36"/>
    <col min="9980" max="9980" width="35.7109375" style="36" customWidth="1"/>
    <col min="9981" max="9981" width="21.28515625" style="36" customWidth="1"/>
    <col min="9982" max="9982" width="14.5703125" style="36" customWidth="1"/>
    <col min="9983" max="10235" width="9.140625" style="36"/>
    <col min="10236" max="10236" width="35.7109375" style="36" customWidth="1"/>
    <col min="10237" max="10237" width="21.28515625" style="36" customWidth="1"/>
    <col min="10238" max="10238" width="14.5703125" style="36" customWidth="1"/>
    <col min="10239" max="10491" width="9.140625" style="36"/>
    <col min="10492" max="10492" width="35.7109375" style="36" customWidth="1"/>
    <col min="10493" max="10493" width="21.28515625" style="36" customWidth="1"/>
    <col min="10494" max="10494" width="14.5703125" style="36" customWidth="1"/>
    <col min="10495" max="10747" width="9.140625" style="36"/>
    <col min="10748" max="10748" width="35.7109375" style="36" customWidth="1"/>
    <col min="10749" max="10749" width="21.28515625" style="36" customWidth="1"/>
    <col min="10750" max="10750" width="14.5703125" style="36" customWidth="1"/>
    <col min="10751" max="11003" width="9.140625" style="36"/>
    <col min="11004" max="11004" width="35.7109375" style="36" customWidth="1"/>
    <col min="11005" max="11005" width="21.28515625" style="36" customWidth="1"/>
    <col min="11006" max="11006" width="14.5703125" style="36" customWidth="1"/>
    <col min="11007" max="11259" width="9.140625" style="36"/>
    <col min="11260" max="11260" width="35.7109375" style="36" customWidth="1"/>
    <col min="11261" max="11261" width="21.28515625" style="36" customWidth="1"/>
    <col min="11262" max="11262" width="14.5703125" style="36" customWidth="1"/>
    <col min="11263" max="11515" width="9.140625" style="36"/>
    <col min="11516" max="11516" width="35.7109375" style="36" customWidth="1"/>
    <col min="11517" max="11517" width="21.28515625" style="36" customWidth="1"/>
    <col min="11518" max="11518" width="14.5703125" style="36" customWidth="1"/>
    <col min="11519" max="11771" width="9.140625" style="36"/>
    <col min="11772" max="11772" width="35.7109375" style="36" customWidth="1"/>
    <col min="11773" max="11773" width="21.28515625" style="36" customWidth="1"/>
    <col min="11774" max="11774" width="14.5703125" style="36" customWidth="1"/>
    <col min="11775" max="12027" width="9.140625" style="36"/>
    <col min="12028" max="12028" width="35.7109375" style="36" customWidth="1"/>
    <col min="12029" max="12029" width="21.28515625" style="36" customWidth="1"/>
    <col min="12030" max="12030" width="14.5703125" style="36" customWidth="1"/>
    <col min="12031" max="12283" width="9.140625" style="36"/>
    <col min="12284" max="12284" width="35.7109375" style="36" customWidth="1"/>
    <col min="12285" max="12285" width="21.28515625" style="36" customWidth="1"/>
    <col min="12286" max="12286" width="14.5703125" style="36" customWidth="1"/>
    <col min="12287" max="12539" width="9.140625" style="36"/>
    <col min="12540" max="12540" width="35.7109375" style="36" customWidth="1"/>
    <col min="12541" max="12541" width="21.28515625" style="36" customWidth="1"/>
    <col min="12542" max="12542" width="14.5703125" style="36" customWidth="1"/>
    <col min="12543" max="12795" width="9.140625" style="36"/>
    <col min="12796" max="12796" width="35.7109375" style="36" customWidth="1"/>
    <col min="12797" max="12797" width="21.28515625" style="36" customWidth="1"/>
    <col min="12798" max="12798" width="14.5703125" style="36" customWidth="1"/>
    <col min="12799" max="13051" width="9.140625" style="36"/>
    <col min="13052" max="13052" width="35.7109375" style="36" customWidth="1"/>
    <col min="13053" max="13053" width="21.28515625" style="36" customWidth="1"/>
    <col min="13054" max="13054" width="14.5703125" style="36" customWidth="1"/>
    <col min="13055" max="13307" width="9.140625" style="36"/>
    <col min="13308" max="13308" width="35.7109375" style="36" customWidth="1"/>
    <col min="13309" max="13309" width="21.28515625" style="36" customWidth="1"/>
    <col min="13310" max="13310" width="14.5703125" style="36" customWidth="1"/>
    <col min="13311" max="13563" width="9.140625" style="36"/>
    <col min="13564" max="13564" width="35.7109375" style="36" customWidth="1"/>
    <col min="13565" max="13565" width="21.28515625" style="36" customWidth="1"/>
    <col min="13566" max="13566" width="14.5703125" style="36" customWidth="1"/>
    <col min="13567" max="13819" width="9.140625" style="36"/>
    <col min="13820" max="13820" width="35.7109375" style="36" customWidth="1"/>
    <col min="13821" max="13821" width="21.28515625" style="36" customWidth="1"/>
    <col min="13822" max="13822" width="14.5703125" style="36" customWidth="1"/>
    <col min="13823" max="14075" width="9.140625" style="36"/>
    <col min="14076" max="14076" width="35.7109375" style="36" customWidth="1"/>
    <col min="14077" max="14077" width="21.28515625" style="36" customWidth="1"/>
    <col min="14078" max="14078" width="14.5703125" style="36" customWidth="1"/>
    <col min="14079" max="14331" width="9.140625" style="36"/>
    <col min="14332" max="14332" width="35.7109375" style="36" customWidth="1"/>
    <col min="14333" max="14333" width="21.28515625" style="36" customWidth="1"/>
    <col min="14334" max="14334" width="14.5703125" style="36" customWidth="1"/>
    <col min="14335" max="14587" width="9.140625" style="36"/>
    <col min="14588" max="14588" width="35.7109375" style="36" customWidth="1"/>
    <col min="14589" max="14589" width="21.28515625" style="36" customWidth="1"/>
    <col min="14590" max="14590" width="14.5703125" style="36" customWidth="1"/>
    <col min="14591" max="14843" width="9.140625" style="36"/>
    <col min="14844" max="14844" width="35.7109375" style="36" customWidth="1"/>
    <col min="14845" max="14845" width="21.28515625" style="36" customWidth="1"/>
    <col min="14846" max="14846" width="14.5703125" style="36" customWidth="1"/>
    <col min="14847" max="15099" width="9.140625" style="36"/>
    <col min="15100" max="15100" width="35.7109375" style="36" customWidth="1"/>
    <col min="15101" max="15101" width="21.28515625" style="36" customWidth="1"/>
    <col min="15102" max="15102" width="14.5703125" style="36" customWidth="1"/>
    <col min="15103" max="15355" width="9.140625" style="36"/>
    <col min="15356" max="15356" width="35.7109375" style="36" customWidth="1"/>
    <col min="15357" max="15357" width="21.28515625" style="36" customWidth="1"/>
    <col min="15358" max="15358" width="14.5703125" style="36" customWidth="1"/>
    <col min="15359" max="15611" width="9.140625" style="36"/>
    <col min="15612" max="15612" width="35.7109375" style="36" customWidth="1"/>
    <col min="15613" max="15613" width="21.28515625" style="36" customWidth="1"/>
    <col min="15614" max="15614" width="14.5703125" style="36" customWidth="1"/>
    <col min="15615" max="15867" width="9.140625" style="36"/>
    <col min="15868" max="15868" width="35.7109375" style="36" customWidth="1"/>
    <col min="15869" max="15869" width="21.28515625" style="36" customWidth="1"/>
    <col min="15870" max="15870" width="14.5703125" style="36" customWidth="1"/>
    <col min="15871" max="16123" width="9.140625" style="36"/>
    <col min="16124" max="16124" width="35.7109375" style="36" customWidth="1"/>
    <col min="16125" max="16125" width="21.28515625" style="36" customWidth="1"/>
    <col min="16126" max="16126" width="14.5703125" style="36" customWidth="1"/>
    <col min="16127" max="16384" width="9.140625" style="36"/>
  </cols>
  <sheetData>
    <row r="1" spans="1:4" ht="30" customHeight="1">
      <c r="A1" s="648" t="s">
        <v>1779</v>
      </c>
      <c r="B1" s="648"/>
      <c r="C1" s="648"/>
      <c r="D1" s="204"/>
    </row>
    <row r="2" spans="1:4" ht="38.25">
      <c r="A2" s="290" t="s">
        <v>471</v>
      </c>
      <c r="B2" s="291" t="s">
        <v>1329</v>
      </c>
      <c r="C2" s="291" t="s">
        <v>179</v>
      </c>
      <c r="D2" s="204"/>
    </row>
    <row r="3" spans="1:4" s="37" customFormat="1" ht="13.5" customHeight="1">
      <c r="A3" s="288" t="s">
        <v>72</v>
      </c>
      <c r="B3" s="445">
        <v>145.74954256499993</v>
      </c>
      <c r="C3" s="442">
        <v>5.8897745890077076</v>
      </c>
      <c r="D3" s="205"/>
    </row>
    <row r="4" spans="1:4" s="37" customFormat="1" ht="13.5" customHeight="1">
      <c r="A4" s="288" t="s">
        <v>913</v>
      </c>
      <c r="B4" s="445">
        <v>123.56551016999984</v>
      </c>
      <c r="C4" s="442">
        <v>4.9933124253372769</v>
      </c>
      <c r="D4" s="205"/>
    </row>
    <row r="5" spans="1:4" s="37" customFormat="1" ht="13.5" customHeight="1">
      <c r="A5" s="288" t="s">
        <v>897</v>
      </c>
      <c r="B5" s="445">
        <v>120.6937812</v>
      </c>
      <c r="C5" s="442">
        <v>4.8772651567396474</v>
      </c>
      <c r="D5" s="205"/>
    </row>
    <row r="6" spans="1:4" s="37" customFormat="1" ht="13.5" customHeight="1">
      <c r="A6" s="288" t="s">
        <v>946</v>
      </c>
      <c r="B6" s="445">
        <v>95.509176100000005</v>
      </c>
      <c r="C6" s="442">
        <v>3.8595491176925774</v>
      </c>
      <c r="D6" s="205"/>
    </row>
    <row r="7" spans="1:4" s="37" customFormat="1" ht="13.5" customHeight="1">
      <c r="A7" s="288" t="s">
        <v>910</v>
      </c>
      <c r="B7" s="445">
        <v>91.072748347000001</v>
      </c>
      <c r="C7" s="442">
        <v>3.68027198936859</v>
      </c>
      <c r="D7" s="205"/>
    </row>
    <row r="8" spans="1:4" s="37" customFormat="1" ht="13.5" customHeight="1">
      <c r="A8" s="288" t="s">
        <v>1704</v>
      </c>
      <c r="B8" s="445">
        <v>90.518840171999869</v>
      </c>
      <c r="C8" s="442">
        <v>3.6578884248211785</v>
      </c>
      <c r="D8" s="205"/>
    </row>
    <row r="9" spans="1:4" s="37" customFormat="1" ht="13.5" customHeight="1">
      <c r="A9" s="288" t="s">
        <v>904</v>
      </c>
      <c r="B9" s="445">
        <v>82.262202700000003</v>
      </c>
      <c r="C9" s="442">
        <v>3.3242356893311427</v>
      </c>
      <c r="D9" s="205"/>
    </row>
    <row r="10" spans="1:4" s="37" customFormat="1" ht="13.5" customHeight="1">
      <c r="A10" s="288" t="s">
        <v>911</v>
      </c>
      <c r="B10" s="445">
        <v>74.666097600000001</v>
      </c>
      <c r="C10" s="442">
        <v>3.0172752282136783</v>
      </c>
      <c r="D10" s="205"/>
    </row>
    <row r="11" spans="1:4" s="37" customFormat="1" ht="13.5" customHeight="1">
      <c r="A11" s="288" t="s">
        <v>915</v>
      </c>
      <c r="B11" s="445">
        <v>54.949362378999986</v>
      </c>
      <c r="C11" s="442">
        <v>2.2205171455524586</v>
      </c>
      <c r="D11" s="205"/>
    </row>
    <row r="12" spans="1:4" s="37" customFormat="1" ht="13.5" customHeight="1">
      <c r="A12" s="288" t="s">
        <v>950</v>
      </c>
      <c r="B12" s="445">
        <v>54.091310947000011</v>
      </c>
      <c r="C12" s="442">
        <v>2.1858430777556328</v>
      </c>
      <c r="D12" s="205"/>
    </row>
    <row r="13" spans="1:4" s="37" customFormat="1" ht="13.5" customHeight="1">
      <c r="A13" s="288" t="s">
        <v>1379</v>
      </c>
      <c r="B13" s="445">
        <v>46.728539999999924</v>
      </c>
      <c r="C13" s="442">
        <v>1.8883117067121473</v>
      </c>
      <c r="D13" s="205"/>
    </row>
    <row r="14" spans="1:4" s="37" customFormat="1" ht="13.5" customHeight="1">
      <c r="A14" s="287" t="s">
        <v>1054</v>
      </c>
      <c r="B14" s="445">
        <v>43.866774970999877</v>
      </c>
      <c r="C14" s="442">
        <v>1.7726670834022769</v>
      </c>
      <c r="D14" s="205"/>
    </row>
    <row r="15" spans="1:4" s="37" customFormat="1" ht="13.5" customHeight="1">
      <c r="A15" s="288" t="s">
        <v>893</v>
      </c>
      <c r="B15" s="445">
        <v>37.504023421999996</v>
      </c>
      <c r="C15" s="442">
        <v>1.5155467403126499</v>
      </c>
      <c r="D15" s="205"/>
    </row>
    <row r="16" spans="1:4" s="37" customFormat="1" ht="13.5" customHeight="1">
      <c r="A16" s="288" t="s">
        <v>1056</v>
      </c>
      <c r="B16" s="445">
        <v>31.548699119000005</v>
      </c>
      <c r="C16" s="442">
        <v>1.2748906316770654</v>
      </c>
      <c r="D16" s="205"/>
    </row>
    <row r="17" spans="1:4" s="37" customFormat="1" ht="13.5" customHeight="1">
      <c r="A17" s="288" t="s">
        <v>1662</v>
      </c>
      <c r="B17" s="445">
        <v>31.150931629999995</v>
      </c>
      <c r="C17" s="442">
        <v>1.2588167503611027</v>
      </c>
      <c r="D17" s="205"/>
    </row>
    <row r="18" spans="1:4" s="37" customFormat="1" ht="13.5" customHeight="1">
      <c r="A18" s="288" t="s">
        <v>943</v>
      </c>
      <c r="B18" s="445">
        <v>30.454856301000003</v>
      </c>
      <c r="C18" s="442">
        <v>1.2306881764209754</v>
      </c>
      <c r="D18" s="205"/>
    </row>
    <row r="19" spans="1:4" s="37" customFormat="1" ht="13.5" customHeight="1">
      <c r="A19" s="288" t="s">
        <v>57</v>
      </c>
      <c r="B19" s="445">
        <v>27.289582299999999</v>
      </c>
      <c r="C19" s="442">
        <v>1.1027786814733498</v>
      </c>
      <c r="D19" s="205"/>
    </row>
    <row r="20" spans="1:4" s="37" customFormat="1" ht="13.5" customHeight="1">
      <c r="A20" s="288" t="s">
        <v>1072</v>
      </c>
      <c r="B20" s="445">
        <v>25.669914803999994</v>
      </c>
      <c r="C20" s="442">
        <v>1.0373275226381291</v>
      </c>
      <c r="D20" s="205"/>
    </row>
    <row r="21" spans="1:4" s="37" customFormat="1" ht="13.5" customHeight="1">
      <c r="A21" s="288" t="s">
        <v>1173</v>
      </c>
      <c r="B21" s="445">
        <v>24.296684589999902</v>
      </c>
      <c r="C21" s="442">
        <v>0.98183495451793523</v>
      </c>
      <c r="D21" s="205"/>
    </row>
    <row r="22" spans="1:4" s="37" customFormat="1" ht="13.5" customHeight="1">
      <c r="A22" s="288" t="s">
        <v>1157</v>
      </c>
      <c r="B22" s="445">
        <v>21.494721500000018</v>
      </c>
      <c r="C22" s="442">
        <v>0.86860694215927547</v>
      </c>
      <c r="D22" s="205"/>
    </row>
    <row r="23" spans="1:4" s="37" customFormat="1" ht="13.5" customHeight="1">
      <c r="A23" s="288" t="s">
        <v>908</v>
      </c>
      <c r="B23" s="445">
        <v>20.500456499999999</v>
      </c>
      <c r="C23" s="442">
        <v>0.82842845083311389</v>
      </c>
      <c r="D23" s="205"/>
    </row>
    <row r="24" spans="1:4" s="37" customFormat="1" ht="13.5" customHeight="1">
      <c r="A24" s="288" t="s">
        <v>933</v>
      </c>
      <c r="B24" s="445">
        <v>19.878724669</v>
      </c>
      <c r="C24" s="442">
        <v>0.80330411579262517</v>
      </c>
      <c r="D24" s="205"/>
    </row>
    <row r="25" spans="1:4" s="37" customFormat="1" ht="13.5" customHeight="1">
      <c r="A25" s="288" t="s">
        <v>895</v>
      </c>
      <c r="B25" s="445">
        <v>18.785213185</v>
      </c>
      <c r="C25" s="442">
        <v>0.75911504982434597</v>
      </c>
      <c r="D25" s="205"/>
    </row>
    <row r="26" spans="1:4" s="37" customFormat="1" ht="13.5" customHeight="1">
      <c r="A26" s="288" t="s">
        <v>1132</v>
      </c>
      <c r="B26" s="445">
        <v>18.650660578999979</v>
      </c>
      <c r="C26" s="442">
        <v>0.75367774617483174</v>
      </c>
      <c r="D26" s="205"/>
    </row>
    <row r="27" spans="1:4" s="37" customFormat="1" ht="13.5" customHeight="1">
      <c r="A27" s="288" t="s">
        <v>1074</v>
      </c>
      <c r="B27" s="445">
        <v>17.688991115</v>
      </c>
      <c r="C27" s="442">
        <v>0.71481644841421776</v>
      </c>
      <c r="D27" s="205"/>
    </row>
    <row r="28" spans="1:4" s="37" customFormat="1" ht="13.5" customHeight="1">
      <c r="A28" s="288" t="s">
        <v>1136</v>
      </c>
      <c r="B28" s="445">
        <v>17.000115422999993</v>
      </c>
      <c r="C28" s="442">
        <v>0.686978813562518</v>
      </c>
      <c r="D28" s="205"/>
    </row>
    <row r="29" spans="1:4" s="37" customFormat="1" ht="13.5" customHeight="1">
      <c r="A29" s="288" t="s">
        <v>899</v>
      </c>
      <c r="B29" s="445">
        <v>16.473645800000003</v>
      </c>
      <c r="C29" s="442">
        <v>0.66570404759852231</v>
      </c>
      <c r="D29" s="205"/>
    </row>
    <row r="30" spans="1:4" s="37" customFormat="1" ht="13.5" customHeight="1">
      <c r="A30" s="288" t="s">
        <v>1077</v>
      </c>
      <c r="B30" s="445">
        <v>16.245734499999983</v>
      </c>
      <c r="C30" s="442">
        <v>0.6564940963378576</v>
      </c>
      <c r="D30" s="205"/>
    </row>
    <row r="31" spans="1:4" s="37" customFormat="1" ht="13.5" customHeight="1">
      <c r="A31" s="288" t="s">
        <v>1078</v>
      </c>
      <c r="B31" s="445">
        <v>16.171039499999999</v>
      </c>
      <c r="C31" s="442">
        <v>0.65347565315660616</v>
      </c>
      <c r="D31" s="205"/>
    </row>
    <row r="32" spans="1:4" s="37" customFormat="1" ht="13.5" customHeight="1">
      <c r="A32" s="288" t="s">
        <v>985</v>
      </c>
      <c r="B32" s="445">
        <v>15.965150799999998</v>
      </c>
      <c r="C32" s="442">
        <v>0.64515564053712893</v>
      </c>
      <c r="D32" s="205"/>
    </row>
    <row r="33" spans="1:4" s="37" customFormat="1" ht="13.5" customHeight="1">
      <c r="A33" s="288" t="s">
        <v>1682</v>
      </c>
      <c r="B33" s="445">
        <v>14.723891500000002</v>
      </c>
      <c r="C33" s="442">
        <v>0.5949960492626033</v>
      </c>
      <c r="D33" s="205"/>
    </row>
    <row r="34" spans="1:4" s="37" customFormat="1" ht="13.5" customHeight="1">
      <c r="A34" s="288" t="s">
        <v>1106</v>
      </c>
      <c r="B34" s="445">
        <v>14.107676673999999</v>
      </c>
      <c r="C34" s="442">
        <v>0.57009465774073254</v>
      </c>
      <c r="D34" s="205"/>
    </row>
    <row r="35" spans="1:4" s="37" customFormat="1" ht="13.5" customHeight="1">
      <c r="A35" s="288" t="s">
        <v>1036</v>
      </c>
      <c r="B35" s="445">
        <v>13.411391878999998</v>
      </c>
      <c r="C35" s="442">
        <v>0.54195761922841923</v>
      </c>
      <c r="D35" s="205"/>
    </row>
    <row r="36" spans="1:4" s="37" customFormat="1" ht="13.5" customHeight="1">
      <c r="A36" s="288" t="s">
        <v>1402</v>
      </c>
      <c r="B36" s="445">
        <v>12.818471000000001</v>
      </c>
      <c r="C36" s="442">
        <v>0.51799754179031066</v>
      </c>
      <c r="D36" s="205"/>
    </row>
    <row r="37" spans="1:4" s="37" customFormat="1" ht="13.5" customHeight="1">
      <c r="A37" s="288" t="s">
        <v>1681</v>
      </c>
      <c r="B37" s="445">
        <v>12.777653300000003</v>
      </c>
      <c r="C37" s="442">
        <v>0.51634808857069248</v>
      </c>
      <c r="D37" s="205"/>
    </row>
    <row r="38" spans="1:4" s="37" customFormat="1" ht="12" customHeight="1">
      <c r="A38" s="288" t="s">
        <v>1105</v>
      </c>
      <c r="B38" s="445">
        <v>12.596242425999982</v>
      </c>
      <c r="C38" s="442">
        <v>0.50901723087432271</v>
      </c>
      <c r="D38" s="205"/>
    </row>
    <row r="39" spans="1:4" s="37" customFormat="1" ht="13.5" customHeight="1">
      <c r="A39" s="288" t="s">
        <v>987</v>
      </c>
      <c r="B39" s="445">
        <v>12.405660599999996</v>
      </c>
      <c r="C39" s="442">
        <v>0.50131577276922556</v>
      </c>
      <c r="D39" s="205"/>
    </row>
    <row r="40" spans="1:4" s="37" customFormat="1" ht="13.5" customHeight="1">
      <c r="A40" s="288" t="s">
        <v>1301</v>
      </c>
      <c r="B40" s="445">
        <v>11.931724701</v>
      </c>
      <c r="C40" s="442">
        <v>0.48216390741428761</v>
      </c>
      <c r="D40" s="205"/>
    </row>
    <row r="41" spans="1:4" s="37" customFormat="1" ht="13.5" customHeight="1">
      <c r="A41" s="288" t="s">
        <v>1076</v>
      </c>
      <c r="B41" s="445">
        <v>11.395013699999989</v>
      </c>
      <c r="C41" s="442">
        <v>0.46047528486563699</v>
      </c>
      <c r="D41" s="205"/>
    </row>
    <row r="42" spans="1:4" s="37" customFormat="1" ht="13.5" customHeight="1">
      <c r="A42" s="288" t="s">
        <v>1087</v>
      </c>
      <c r="B42" s="445">
        <v>11.262379608999973</v>
      </c>
      <c r="C42" s="442">
        <v>0.45511550887553642</v>
      </c>
      <c r="D42" s="205"/>
    </row>
    <row r="43" spans="1:4" s="37" customFormat="1" ht="13.5" customHeight="1">
      <c r="A43" s="287" t="s">
        <v>1082</v>
      </c>
      <c r="B43" s="445">
        <v>11.197120856999998</v>
      </c>
      <c r="C43" s="442">
        <v>0.45247838677912644</v>
      </c>
      <c r="D43" s="205"/>
    </row>
    <row r="44" spans="1:4" s="37" customFormat="1" ht="13.5" customHeight="1">
      <c r="A44" s="287" t="s">
        <v>1276</v>
      </c>
      <c r="B44" s="445">
        <v>11.138476009</v>
      </c>
      <c r="C44" s="442">
        <v>0.45010853415765034</v>
      </c>
      <c r="D44" s="205"/>
    </row>
    <row r="45" spans="1:4" s="37" customFormat="1" ht="13.5" customHeight="1">
      <c r="A45" s="287" t="s">
        <v>1377</v>
      </c>
      <c r="B45" s="445">
        <v>10.903364199999999</v>
      </c>
      <c r="C45" s="442">
        <v>0.44060760857082537</v>
      </c>
      <c r="D45" s="205"/>
    </row>
    <row r="46" spans="1:4" s="37" customFormat="1" ht="13.5" customHeight="1">
      <c r="A46" s="287" t="s">
        <v>1239</v>
      </c>
      <c r="B46" s="445">
        <v>10.827364256999976</v>
      </c>
      <c r="C46" s="442">
        <v>0.43753643232443729</v>
      </c>
      <c r="D46" s="205"/>
    </row>
    <row r="47" spans="1:4" s="37" customFormat="1" ht="13.5" customHeight="1">
      <c r="A47" s="287" t="s">
        <v>1378</v>
      </c>
      <c r="B47" s="445">
        <v>10.707196999999979</v>
      </c>
      <c r="C47" s="442">
        <v>0.43268044413913159</v>
      </c>
      <c r="D47" s="205"/>
    </row>
    <row r="48" spans="1:4" s="37" customFormat="1" ht="13.5" customHeight="1">
      <c r="A48" s="287" t="s">
        <v>1071</v>
      </c>
      <c r="B48" s="445">
        <v>10.593474406999977</v>
      </c>
      <c r="C48" s="442">
        <v>0.42808488639905312</v>
      </c>
      <c r="D48" s="205"/>
    </row>
    <row r="49" spans="1:4" s="37" customFormat="1" ht="13.5" customHeight="1">
      <c r="A49" s="287" t="s">
        <v>1412</v>
      </c>
      <c r="B49" s="445">
        <v>10.326380008999992</v>
      </c>
      <c r="C49" s="442">
        <v>0.41729153658455848</v>
      </c>
      <c r="D49" s="205"/>
    </row>
    <row r="50" spans="1:4" s="37" customFormat="1" ht="13.5" customHeight="1">
      <c r="A50" s="287" t="s">
        <v>1140</v>
      </c>
      <c r="B50" s="445">
        <v>10.241596651000002</v>
      </c>
      <c r="C50" s="442">
        <v>0.41386542039420149</v>
      </c>
      <c r="D50" s="205"/>
    </row>
    <row r="51" spans="1:4" s="37" customFormat="1" ht="13.5" customHeight="1">
      <c r="A51" s="287" t="s">
        <v>1121</v>
      </c>
      <c r="B51" s="445">
        <v>10.240924490999983</v>
      </c>
      <c r="C51" s="442">
        <v>0.41383825824454257</v>
      </c>
      <c r="D51" s="205"/>
    </row>
    <row r="52" spans="1:4" s="37" customFormat="1" ht="13.5" customHeight="1">
      <c r="A52" s="287" t="s">
        <v>1081</v>
      </c>
      <c r="B52" s="445">
        <v>10.210697983999999</v>
      </c>
      <c r="C52" s="442">
        <v>0.41261679771911025</v>
      </c>
      <c r="D52" s="205"/>
    </row>
    <row r="53" spans="1:4" s="37" customFormat="1" ht="13.5" customHeight="1">
      <c r="A53" s="287" t="s">
        <v>1146</v>
      </c>
      <c r="B53" s="445">
        <v>10.146074477999987</v>
      </c>
      <c r="C53" s="442">
        <v>0.410005346068607</v>
      </c>
      <c r="D53" s="205"/>
    </row>
    <row r="54" spans="1:4" s="37" customFormat="1" ht="13.5" customHeight="1">
      <c r="A54" s="287" t="s">
        <v>1663</v>
      </c>
      <c r="B54" s="445">
        <v>9.8843079940000003</v>
      </c>
      <c r="C54" s="442">
        <v>0.3994272985592679</v>
      </c>
      <c r="D54" s="205"/>
    </row>
    <row r="55" spans="1:4" s="37" customFormat="1" ht="13.5" customHeight="1">
      <c r="A55" s="287" t="s">
        <v>1360</v>
      </c>
      <c r="B55" s="445">
        <v>9.7404409010000013</v>
      </c>
      <c r="C55" s="442">
        <v>0.39361359421664249</v>
      </c>
      <c r="D55" s="205"/>
    </row>
    <row r="56" spans="1:4" s="37" customFormat="1" ht="13.5" customHeight="1">
      <c r="A56" s="287" t="s">
        <v>1277</v>
      </c>
      <c r="B56" s="445">
        <v>9.6274783009999982</v>
      </c>
      <c r="C56" s="442">
        <v>0.38904874797919003</v>
      </c>
      <c r="D56" s="205"/>
    </row>
    <row r="57" spans="1:4" s="37" customFormat="1" ht="13.5" customHeight="1">
      <c r="A57" s="287" t="s">
        <v>1113</v>
      </c>
      <c r="B57" s="445">
        <v>9.5865816000000077</v>
      </c>
      <c r="C57" s="442">
        <v>0.38739610230987981</v>
      </c>
      <c r="D57" s="205"/>
    </row>
    <row r="58" spans="1:4" s="37" customFormat="1" ht="13.5" customHeight="1">
      <c r="A58" s="287" t="s">
        <v>1055</v>
      </c>
      <c r="B58" s="445">
        <v>9.417751185000002</v>
      </c>
      <c r="C58" s="442">
        <v>0.38057362403228795</v>
      </c>
      <c r="D58" s="205"/>
    </row>
    <row r="59" spans="1:4" s="37" customFormat="1" ht="13.5" customHeight="1">
      <c r="A59" s="287" t="s">
        <v>1084</v>
      </c>
      <c r="B59" s="445">
        <v>9.2978651649999993</v>
      </c>
      <c r="C59" s="442">
        <v>0.3757290007027953</v>
      </c>
      <c r="D59" s="205"/>
    </row>
    <row r="60" spans="1:4" s="37" customFormat="1" ht="13.5" customHeight="1">
      <c r="A60" s="287" t="s">
        <v>1404</v>
      </c>
      <c r="B60" s="445">
        <v>9.012045999999998</v>
      </c>
      <c r="C60" s="442">
        <v>0.36417897848356495</v>
      </c>
      <c r="D60" s="205"/>
    </row>
    <row r="61" spans="1:4" s="37" customFormat="1" ht="13.5" customHeight="1">
      <c r="A61" s="287" t="s">
        <v>1275</v>
      </c>
      <c r="B61" s="445">
        <v>8.9640634090000013</v>
      </c>
      <c r="C61" s="442">
        <v>0.36223999026985926</v>
      </c>
      <c r="D61" s="205"/>
    </row>
    <row r="62" spans="1:4" s="37" customFormat="1" ht="13.5" customHeight="1">
      <c r="A62" s="287" t="s">
        <v>1683</v>
      </c>
      <c r="B62" s="445">
        <v>8.8771334449000001</v>
      </c>
      <c r="C62" s="442">
        <v>0.35872712920306582</v>
      </c>
      <c r="D62" s="205"/>
    </row>
    <row r="63" spans="1:4" s="37" customFormat="1" ht="13.5" customHeight="1">
      <c r="A63" s="287" t="s">
        <v>1099</v>
      </c>
      <c r="B63" s="445">
        <v>8.5850754309999733</v>
      </c>
      <c r="C63" s="442">
        <v>0.34692499357703255</v>
      </c>
      <c r="D63" s="205"/>
    </row>
    <row r="64" spans="1:4" s="37" customFormat="1" ht="13.5" customHeight="1">
      <c r="A64" s="287" t="s">
        <v>1186</v>
      </c>
      <c r="B64" s="445">
        <v>8.4607856949999931</v>
      </c>
      <c r="C64" s="442">
        <v>0.3419024150091397</v>
      </c>
      <c r="D64" s="205"/>
    </row>
    <row r="65" spans="1:4" s="37" customFormat="1" ht="13.5" customHeight="1">
      <c r="A65" s="287" t="s">
        <v>1098</v>
      </c>
      <c r="B65" s="445">
        <v>8.3736343649999867</v>
      </c>
      <c r="C65" s="442">
        <v>0.33838060849229695</v>
      </c>
      <c r="D65" s="205"/>
    </row>
    <row r="66" spans="1:4" s="37" customFormat="1" ht="13.5" customHeight="1">
      <c r="A66" s="287" t="s">
        <v>1281</v>
      </c>
      <c r="B66" s="445">
        <v>8.0875230860000009</v>
      </c>
      <c r="C66" s="442">
        <v>0.32681878187502927</v>
      </c>
      <c r="D66" s="205"/>
    </row>
    <row r="67" spans="1:4" s="37" customFormat="1" ht="13.5" customHeight="1">
      <c r="A67" s="287" t="s">
        <v>1245</v>
      </c>
      <c r="B67" s="445">
        <v>8.0765684000000011</v>
      </c>
      <c r="C67" s="442">
        <v>0.32637610033999398</v>
      </c>
      <c r="D67" s="205"/>
    </row>
    <row r="68" spans="1:4" s="37" customFormat="1" ht="13.5" customHeight="1">
      <c r="A68" s="287" t="s">
        <v>1079</v>
      </c>
      <c r="B68" s="445">
        <v>8.0140735000000021</v>
      </c>
      <c r="C68" s="442">
        <v>0.32385066617749281</v>
      </c>
      <c r="D68" s="205"/>
    </row>
    <row r="69" spans="1:4" s="37" customFormat="1" ht="13.5" customHeight="1">
      <c r="A69" s="287" t="s">
        <v>1358</v>
      </c>
      <c r="B69" s="445">
        <v>7.9569354450000001</v>
      </c>
      <c r="C69" s="442">
        <v>0.32154170342891847</v>
      </c>
      <c r="D69" s="205"/>
    </row>
    <row r="70" spans="1:4" s="37" customFormat="1" ht="13.5" customHeight="1">
      <c r="A70" s="287" t="s">
        <v>1088</v>
      </c>
      <c r="B70" s="445">
        <v>7.879032795999998</v>
      </c>
      <c r="C70" s="442">
        <v>0.31839363836866641</v>
      </c>
      <c r="D70" s="205"/>
    </row>
    <row r="71" spans="1:4" s="37" customFormat="1" ht="13.5" customHeight="1">
      <c r="A71" s="287" t="s">
        <v>1201</v>
      </c>
      <c r="B71" s="445">
        <v>7.8332968000000003</v>
      </c>
      <c r="C71" s="442">
        <v>0.3165454356072504</v>
      </c>
      <c r="D71" s="205"/>
    </row>
    <row r="72" spans="1:4" s="37" customFormat="1" ht="13.5" customHeight="1">
      <c r="A72" s="287" t="s">
        <v>1108</v>
      </c>
      <c r="B72" s="445">
        <v>7.7700594789999968</v>
      </c>
      <c r="C72" s="442">
        <v>0.31399000003093197</v>
      </c>
      <c r="D72" s="205"/>
    </row>
    <row r="73" spans="1:4" s="37" customFormat="1" ht="13.5" customHeight="1">
      <c r="A73" s="287" t="s">
        <v>1172</v>
      </c>
      <c r="B73" s="445">
        <v>7.7437549869999982</v>
      </c>
      <c r="C73" s="442">
        <v>0.31292702908891851</v>
      </c>
      <c r="D73" s="205"/>
    </row>
    <row r="74" spans="1:4" s="37" customFormat="1" ht="13.5" customHeight="1">
      <c r="A74" s="288" t="s">
        <v>1718</v>
      </c>
      <c r="B74" s="445">
        <v>7.7001924999999991</v>
      </c>
      <c r="C74" s="442">
        <v>0.31116665835669371</v>
      </c>
      <c r="D74" s="205"/>
    </row>
    <row r="75" spans="1:4" s="37" customFormat="1" ht="13.5" customHeight="1">
      <c r="A75" s="287" t="s">
        <v>1089</v>
      </c>
      <c r="B75" s="445">
        <v>7.5468174120000011</v>
      </c>
      <c r="C75" s="442">
        <v>0.30496873361544563</v>
      </c>
      <c r="D75" s="205"/>
    </row>
    <row r="76" spans="1:4" s="37" customFormat="1" ht="13.5" customHeight="1">
      <c r="A76" s="289" t="s">
        <v>1133</v>
      </c>
      <c r="B76" s="445">
        <v>7.4551557699999984</v>
      </c>
      <c r="C76" s="442">
        <v>0.3012646642898244</v>
      </c>
      <c r="D76" s="205"/>
    </row>
    <row r="77" spans="1:4" s="37" customFormat="1" ht="13.5" customHeight="1">
      <c r="A77" s="288" t="s">
        <v>1110</v>
      </c>
      <c r="B77" s="445">
        <v>7.1104713209999986</v>
      </c>
      <c r="C77" s="442">
        <v>0.28733588157655482</v>
      </c>
      <c r="D77" s="205"/>
    </row>
    <row r="78" spans="1:4" s="37" customFormat="1" ht="13.5" customHeight="1">
      <c r="A78" s="289" t="s">
        <v>85</v>
      </c>
      <c r="B78" s="445">
        <v>7.0670776039999881</v>
      </c>
      <c r="C78" s="442">
        <v>0.28558233088122231</v>
      </c>
      <c r="D78" s="205"/>
    </row>
    <row r="79" spans="1:4" s="37" customFormat="1" ht="13.5" customHeight="1">
      <c r="A79" s="288" t="s">
        <v>907</v>
      </c>
      <c r="B79" s="445">
        <v>7.0191232100000001</v>
      </c>
      <c r="C79" s="442">
        <v>0.28364448211516918</v>
      </c>
      <c r="D79" s="205"/>
    </row>
    <row r="80" spans="1:4" s="37" customFormat="1" ht="13.5" customHeight="1">
      <c r="A80" s="288" t="s">
        <v>934</v>
      </c>
      <c r="B80" s="445">
        <v>7.0081946999999998</v>
      </c>
      <c r="C80" s="442">
        <v>0.28320285835868286</v>
      </c>
      <c r="D80" s="205"/>
    </row>
    <row r="81" spans="1:4" s="37" customFormat="1" ht="13.5" customHeight="1">
      <c r="A81" s="289" t="s">
        <v>1120</v>
      </c>
      <c r="B81" s="445">
        <v>6.9016793800000009</v>
      </c>
      <c r="C81" s="442">
        <v>0.27889854827965643</v>
      </c>
      <c r="D81" s="205"/>
    </row>
    <row r="82" spans="1:4" s="37" customFormat="1" ht="13.5" customHeight="1">
      <c r="A82" s="289" t="s">
        <v>1137</v>
      </c>
      <c r="B82" s="445">
        <v>6.8004909589999984</v>
      </c>
      <c r="C82" s="442">
        <v>0.27480949948938771</v>
      </c>
      <c r="D82" s="205"/>
    </row>
    <row r="83" spans="1:4" s="37" customFormat="1" ht="13.5" customHeight="1">
      <c r="A83" s="289" t="s">
        <v>1086</v>
      </c>
      <c r="B83" s="445">
        <v>6.7109629999999907</v>
      </c>
      <c r="C83" s="442">
        <v>0.27119165281457702</v>
      </c>
      <c r="D83" s="205"/>
    </row>
    <row r="84" spans="1:4" s="37" customFormat="1" ht="13.5" customHeight="1">
      <c r="A84" s="289" t="s">
        <v>1408</v>
      </c>
      <c r="B84" s="445">
        <v>6.6349142000000008</v>
      </c>
      <c r="C84" s="442">
        <v>0.26811850224489536</v>
      </c>
      <c r="D84" s="205"/>
    </row>
    <row r="85" spans="1:4" s="37" customFormat="1" ht="13.5" customHeight="1">
      <c r="A85" s="289" t="s">
        <v>1716</v>
      </c>
      <c r="B85" s="445">
        <v>6.5555923000000007</v>
      </c>
      <c r="C85" s="442">
        <v>0.26491308490532839</v>
      </c>
      <c r="D85" s="205"/>
    </row>
    <row r="86" spans="1:4" s="37" customFormat="1" ht="13.5" customHeight="1">
      <c r="A86" s="289" t="s">
        <v>1236</v>
      </c>
      <c r="B86" s="445">
        <v>6.4931274999999919</v>
      </c>
      <c r="C86" s="442">
        <v>0.26238886709117348</v>
      </c>
      <c r="D86" s="205"/>
    </row>
    <row r="87" spans="1:4" s="37" customFormat="1" ht="13.5" customHeight="1">
      <c r="A87" s="289" t="s">
        <v>1174</v>
      </c>
      <c r="B87" s="445">
        <v>6.3501221639999992</v>
      </c>
      <c r="C87" s="442">
        <v>0.25660998655925249</v>
      </c>
      <c r="D87" s="205"/>
    </row>
    <row r="88" spans="1:4" s="37" customFormat="1" ht="13.5" customHeight="1">
      <c r="A88" s="289" t="s">
        <v>1165</v>
      </c>
      <c r="B88" s="445">
        <v>6.219538987</v>
      </c>
      <c r="C88" s="442">
        <v>0.25133308850447134</v>
      </c>
      <c r="D88" s="205"/>
    </row>
    <row r="89" spans="1:4" s="37" customFormat="1" ht="13.5" customHeight="1">
      <c r="A89" s="289" t="s">
        <v>1091</v>
      </c>
      <c r="B89" s="445">
        <v>6.1807111869999716</v>
      </c>
      <c r="C89" s="442">
        <v>0.24976404762953852</v>
      </c>
      <c r="D89" s="205"/>
    </row>
    <row r="90" spans="1:4" s="37" customFormat="1" ht="13.5" customHeight="1">
      <c r="A90" s="289" t="s">
        <v>1780</v>
      </c>
      <c r="B90" s="445">
        <v>6.1623454690000008</v>
      </c>
      <c r="C90" s="442">
        <v>0.24902188448252988</v>
      </c>
      <c r="D90" s="205"/>
    </row>
    <row r="91" spans="1:4" s="37" customFormat="1" ht="13.5" customHeight="1">
      <c r="A91" s="289" t="s">
        <v>1205</v>
      </c>
      <c r="B91" s="445">
        <v>6.109065942</v>
      </c>
      <c r="C91" s="442">
        <v>0.24686884579220944</v>
      </c>
      <c r="D91" s="205"/>
    </row>
    <row r="92" spans="1:4" s="37" customFormat="1" ht="13.5" customHeight="1">
      <c r="A92" s="289" t="s">
        <v>1380</v>
      </c>
      <c r="B92" s="445">
        <v>6.0582459999999969</v>
      </c>
      <c r="C92" s="442">
        <v>0.2448151995320644</v>
      </c>
      <c r="D92" s="205"/>
    </row>
    <row r="93" spans="1:4" s="37" customFormat="1" ht="13.5" customHeight="1">
      <c r="A93" s="289" t="s">
        <v>1684</v>
      </c>
      <c r="B93" s="445">
        <v>5.9723158761199997</v>
      </c>
      <c r="C93" s="442">
        <v>0.24134274225259827</v>
      </c>
      <c r="D93" s="205"/>
    </row>
    <row r="94" spans="1:4" s="37" customFormat="1" ht="13.5" customHeight="1">
      <c r="A94" s="289" t="s">
        <v>1636</v>
      </c>
      <c r="B94" s="445">
        <v>5.9012274999999983</v>
      </c>
      <c r="C94" s="442">
        <v>0.23847004362262703</v>
      </c>
      <c r="D94" s="205"/>
    </row>
    <row r="95" spans="1:4" s="37" customFormat="1" ht="13.5" customHeight="1">
      <c r="A95" s="289" t="s">
        <v>1117</v>
      </c>
      <c r="B95" s="445">
        <v>5.8763676079999927</v>
      </c>
      <c r="C95" s="442">
        <v>0.23746544931920541</v>
      </c>
      <c r="D95" s="205"/>
    </row>
    <row r="96" spans="1:4" s="37" customFormat="1" ht="13.5" customHeight="1">
      <c r="A96" s="289" t="s">
        <v>1090</v>
      </c>
      <c r="B96" s="445">
        <v>5.8631764300000002</v>
      </c>
      <c r="C96" s="442">
        <v>0.23693239059657659</v>
      </c>
      <c r="D96" s="205"/>
    </row>
    <row r="97" spans="1:4" s="37" customFormat="1" ht="13.5" customHeight="1">
      <c r="A97" s="289" t="s">
        <v>1119</v>
      </c>
      <c r="B97" s="445">
        <v>5.8040440119999861</v>
      </c>
      <c r="C97" s="442">
        <v>0.23454283515239571</v>
      </c>
      <c r="D97" s="205"/>
    </row>
    <row r="98" spans="1:4" s="37" customFormat="1" ht="13.5" customHeight="1">
      <c r="A98" s="289" t="s">
        <v>1101</v>
      </c>
      <c r="B98" s="445">
        <v>5.7890469410000005</v>
      </c>
      <c r="C98" s="442">
        <v>0.23393679985286214</v>
      </c>
      <c r="D98" s="205"/>
    </row>
    <row r="99" spans="1:4" s="37" customFormat="1" ht="13.5" customHeight="1">
      <c r="A99" s="289" t="s">
        <v>1002</v>
      </c>
      <c r="B99" s="445">
        <v>5.7844971190000001</v>
      </c>
      <c r="C99" s="442">
        <v>0.23375294043534012</v>
      </c>
      <c r="D99" s="205"/>
    </row>
    <row r="100" spans="1:4" s="37" customFormat="1" ht="13.5" customHeight="1">
      <c r="A100" s="289" t="s">
        <v>1279</v>
      </c>
      <c r="B100" s="445">
        <v>5.741855427</v>
      </c>
      <c r="C100" s="442">
        <v>0.23202977925380919</v>
      </c>
      <c r="D100" s="205"/>
    </row>
    <row r="101" spans="1:4" s="37" customFormat="1" ht="13.5" customHeight="1">
      <c r="A101" s="289" t="s">
        <v>1102</v>
      </c>
      <c r="B101" s="445">
        <v>5.6853969549999999</v>
      </c>
      <c r="C101" s="442">
        <v>0.22974827862013475</v>
      </c>
      <c r="D101" s="205"/>
    </row>
    <row r="102" spans="1:4" s="37" customFormat="1" ht="13.5" customHeight="1">
      <c r="A102" s="289" t="s">
        <v>1280</v>
      </c>
      <c r="B102" s="445">
        <v>5.6545820679999999</v>
      </c>
      <c r="C102" s="442">
        <v>0.22850304151529238</v>
      </c>
      <c r="D102" s="205"/>
    </row>
    <row r="103" spans="1:4" s="37" customFormat="1" ht="13.5" customHeight="1">
      <c r="A103" s="289" t="s">
        <v>377</v>
      </c>
      <c r="B103" s="445">
        <v>5.4653414820000012</v>
      </c>
      <c r="C103" s="442">
        <v>0.22085578324595925</v>
      </c>
      <c r="D103" s="205"/>
    </row>
    <row r="104" spans="1:4" s="37" customFormat="1" ht="13.5" customHeight="1">
      <c r="A104" s="289" t="s">
        <v>1144</v>
      </c>
      <c r="B104" s="445">
        <v>5.4577471209999926</v>
      </c>
      <c r="C104" s="442">
        <v>0.22054889326434809</v>
      </c>
      <c r="D104" s="205"/>
    </row>
    <row r="105" spans="1:4" s="37" customFormat="1" ht="13.5" customHeight="1">
      <c r="A105" s="289" t="s">
        <v>1643</v>
      </c>
      <c r="B105" s="445">
        <v>5.3819545000000009</v>
      </c>
      <c r="C105" s="442">
        <v>0.21748609495058349</v>
      </c>
      <c r="D105" s="205"/>
    </row>
    <row r="106" spans="1:4" s="37" customFormat="1" ht="13.5" customHeight="1">
      <c r="A106" s="289" t="s">
        <v>1283</v>
      </c>
      <c r="B106" s="445">
        <v>5.3710823999999802</v>
      </c>
      <c r="C106" s="442">
        <v>0.21704675073596466</v>
      </c>
      <c r="D106" s="205"/>
    </row>
    <row r="107" spans="1:4" s="37" customFormat="1" ht="13.5" customHeight="1">
      <c r="A107" s="289" t="s">
        <v>1000</v>
      </c>
      <c r="B107" s="445">
        <v>5.3452954439999996</v>
      </c>
      <c r="C107" s="442">
        <v>0.21600469355003005</v>
      </c>
      <c r="D107" s="205"/>
    </row>
    <row r="108" spans="1:4" s="37" customFormat="1" ht="13.5" customHeight="1">
      <c r="A108" s="289" t="s">
        <v>1288</v>
      </c>
      <c r="B108" s="445">
        <v>5.3276067970000005</v>
      </c>
      <c r="C108" s="442">
        <v>0.21528989100738699</v>
      </c>
      <c r="D108" s="205"/>
    </row>
    <row r="109" spans="1:4" s="37" customFormat="1" ht="13.5" customHeight="1">
      <c r="A109" s="289" t="s">
        <v>1150</v>
      </c>
      <c r="B109" s="445">
        <v>5.2332572999999938</v>
      </c>
      <c r="C109" s="442">
        <v>0.21147720480517493</v>
      </c>
      <c r="D109" s="205"/>
    </row>
    <row r="110" spans="1:4" s="37" customFormat="1" ht="13.5" customHeight="1">
      <c r="A110" s="289" t="s">
        <v>1268</v>
      </c>
      <c r="B110" s="445">
        <v>5.108606800000004</v>
      </c>
      <c r="C110" s="442">
        <v>0.20644004767598781</v>
      </c>
      <c r="D110" s="205"/>
    </row>
    <row r="111" spans="1:4" s="37" customFormat="1" ht="13.5" customHeight="1">
      <c r="A111" s="289" t="s">
        <v>1195</v>
      </c>
      <c r="B111" s="445">
        <v>5.087318274999995</v>
      </c>
      <c r="C111" s="442">
        <v>0.20557977318472082</v>
      </c>
      <c r="D111" s="205"/>
    </row>
    <row r="112" spans="1:4" s="37" customFormat="1" ht="13.5" customHeight="1">
      <c r="A112" s="289" t="s">
        <v>1217</v>
      </c>
      <c r="B112" s="445">
        <v>4.9077731249999985</v>
      </c>
      <c r="C112" s="442">
        <v>0.19832430985057037</v>
      </c>
      <c r="D112" s="205"/>
    </row>
    <row r="113" spans="1:4" s="37" customFormat="1" ht="13.5" customHeight="1">
      <c r="A113" s="289" t="s">
        <v>1685</v>
      </c>
      <c r="B113" s="445">
        <v>4.905151</v>
      </c>
      <c r="C113" s="442">
        <v>0.19821834913932279</v>
      </c>
      <c r="D113" s="205"/>
    </row>
    <row r="114" spans="1:4" s="37" customFormat="1" ht="13.5" customHeight="1">
      <c r="A114" s="289" t="s">
        <v>1123</v>
      </c>
      <c r="B114" s="445">
        <v>4.8941492999999969</v>
      </c>
      <c r="C114" s="442">
        <v>0.19777376775707245</v>
      </c>
      <c r="D114" s="205"/>
    </row>
    <row r="115" spans="1:4" s="37" customFormat="1" ht="13.5" customHeight="1">
      <c r="A115" s="289" t="s">
        <v>1278</v>
      </c>
      <c r="B115" s="445">
        <v>4.6599033780000001</v>
      </c>
      <c r="C115" s="442">
        <v>0.18830783287525985</v>
      </c>
      <c r="D115" s="205"/>
    </row>
    <row r="116" spans="1:4" s="37" customFormat="1" ht="13.5" customHeight="1">
      <c r="A116" s="289" t="s">
        <v>1637</v>
      </c>
      <c r="B116" s="445">
        <v>4.6169115160000009</v>
      </c>
      <c r="C116" s="442">
        <v>0.18657052123856091</v>
      </c>
      <c r="D116" s="205"/>
    </row>
    <row r="117" spans="1:4" s="37" customFormat="1" ht="13.5" customHeight="1">
      <c r="A117" s="289" t="s">
        <v>1287</v>
      </c>
      <c r="B117" s="445">
        <v>4.6127350999999992</v>
      </c>
      <c r="C117" s="442">
        <v>0.1864017512486382</v>
      </c>
      <c r="D117" s="205"/>
    </row>
    <row r="118" spans="1:4" s="37" customFormat="1" ht="13.5" customHeight="1">
      <c r="A118" s="289" t="s">
        <v>1192</v>
      </c>
      <c r="B118" s="445">
        <v>4.5873722510000006</v>
      </c>
      <c r="C118" s="442">
        <v>0.18537683233008714</v>
      </c>
      <c r="D118" s="205"/>
    </row>
    <row r="119" spans="1:4" s="37" customFormat="1" ht="13.5" customHeight="1">
      <c r="A119" s="289" t="s">
        <v>1406</v>
      </c>
      <c r="B119" s="445">
        <v>4.5823040000000015</v>
      </c>
      <c r="C119" s="442">
        <v>0.18517202307013908</v>
      </c>
      <c r="D119" s="205"/>
    </row>
    <row r="120" spans="1:4" s="37" customFormat="1" ht="13.5" customHeight="1">
      <c r="A120" s="289" t="s">
        <v>1104</v>
      </c>
      <c r="B120" s="445">
        <v>4.5346164999999985</v>
      </c>
      <c r="C120" s="442">
        <v>0.18324495955576772</v>
      </c>
      <c r="D120" s="205"/>
    </row>
    <row r="121" spans="1:4" s="37" customFormat="1" ht="13.5" customHeight="1">
      <c r="A121" s="289" t="s">
        <v>1211</v>
      </c>
      <c r="B121" s="445">
        <v>4.5302312000000002</v>
      </c>
      <c r="C121" s="442">
        <v>0.18306774851242161</v>
      </c>
      <c r="D121" s="205"/>
    </row>
    <row r="122" spans="1:4" s="37" customFormat="1" ht="13.5" customHeight="1">
      <c r="A122" s="289" t="s">
        <v>1243</v>
      </c>
      <c r="B122" s="445">
        <v>4.5265541000000011</v>
      </c>
      <c r="C122" s="442">
        <v>0.18291915600392999</v>
      </c>
      <c r="D122" s="205"/>
    </row>
    <row r="123" spans="1:4" s="37" customFormat="1" ht="13.5" customHeight="1">
      <c r="A123" s="289" t="s">
        <v>1112</v>
      </c>
      <c r="B123" s="445">
        <v>4.4083704579999923</v>
      </c>
      <c r="C123" s="442">
        <v>0.17814332618492659</v>
      </c>
      <c r="D123" s="205"/>
    </row>
    <row r="124" spans="1:4" s="37" customFormat="1" ht="13.5" customHeight="1">
      <c r="A124" s="289" t="s">
        <v>1085</v>
      </c>
      <c r="B124" s="445">
        <v>4.2968666399999993</v>
      </c>
      <c r="C124" s="442">
        <v>0.17363742968414811</v>
      </c>
      <c r="D124" s="205"/>
    </row>
    <row r="125" spans="1:4" s="37" customFormat="1" ht="13.5" customHeight="1">
      <c r="A125" s="289" t="s">
        <v>925</v>
      </c>
      <c r="B125" s="445">
        <v>4.1747653439999999</v>
      </c>
      <c r="C125" s="442">
        <v>0.16870328651079997</v>
      </c>
      <c r="D125" s="205"/>
    </row>
    <row r="126" spans="1:4" s="37" customFormat="1" ht="13.5" customHeight="1">
      <c r="A126" s="289" t="s">
        <v>1639</v>
      </c>
      <c r="B126" s="445">
        <v>4.0983739739999994</v>
      </c>
      <c r="C126" s="442">
        <v>0.16561629260380481</v>
      </c>
      <c r="D126" s="205"/>
    </row>
    <row r="127" spans="1:4" s="37" customFormat="1" ht="13.5" customHeight="1">
      <c r="A127" s="289" t="s">
        <v>1285</v>
      </c>
      <c r="B127" s="445">
        <v>4.0582020000000121</v>
      </c>
      <c r="C127" s="442">
        <v>0.16399293332945317</v>
      </c>
      <c r="D127" s="205"/>
    </row>
    <row r="128" spans="1:4" s="37" customFormat="1" ht="13.5" customHeight="1">
      <c r="A128" s="289" t="s">
        <v>1094</v>
      </c>
      <c r="B128" s="445">
        <v>4.0203404319999994</v>
      </c>
      <c r="C128" s="442">
        <v>0.16246293812547499</v>
      </c>
      <c r="D128" s="205"/>
    </row>
    <row r="129" spans="1:4" s="37" customFormat="1" ht="13.5" customHeight="1">
      <c r="A129" s="289" t="s">
        <v>1193</v>
      </c>
      <c r="B129" s="445">
        <v>3.946466153999979</v>
      </c>
      <c r="C129" s="442">
        <v>0.15947766052056059</v>
      </c>
      <c r="D129" s="205"/>
    </row>
    <row r="130" spans="1:4" s="37" customFormat="1" ht="13.5" customHeight="1">
      <c r="A130" s="289" t="s">
        <v>1059</v>
      </c>
      <c r="B130" s="445">
        <v>3.8731724969999952</v>
      </c>
      <c r="C130" s="442">
        <v>0.15651584595197329</v>
      </c>
      <c r="D130" s="205"/>
    </row>
    <row r="131" spans="1:4" s="37" customFormat="1" ht="13.5" customHeight="1">
      <c r="A131" s="289" t="s">
        <v>1151</v>
      </c>
      <c r="B131" s="445">
        <v>3.8694694649999963</v>
      </c>
      <c r="C131" s="442">
        <v>0.15636620552503233</v>
      </c>
      <c r="D131" s="205"/>
    </row>
    <row r="132" spans="1:4" s="37" customFormat="1" ht="13.5" customHeight="1">
      <c r="A132" s="289" t="s">
        <v>1145</v>
      </c>
      <c r="B132" s="445">
        <v>3.8539793699999993</v>
      </c>
      <c r="C132" s="442">
        <v>0.15574024700532302</v>
      </c>
      <c r="D132" s="205"/>
    </row>
    <row r="133" spans="1:4" s="37" customFormat="1" ht="13.5" customHeight="1">
      <c r="A133" s="289" t="s">
        <v>1080</v>
      </c>
      <c r="B133" s="445">
        <v>3.7606291920000001</v>
      </c>
      <c r="C133" s="442">
        <v>0.15196794352781096</v>
      </c>
      <c r="D133" s="205"/>
    </row>
    <row r="134" spans="1:4" s="37" customFormat="1" ht="13.5" customHeight="1">
      <c r="A134" s="289" t="s">
        <v>1103</v>
      </c>
      <c r="B134" s="445">
        <v>3.7540983680000002</v>
      </c>
      <c r="C134" s="442">
        <v>0.15170403133595398</v>
      </c>
      <c r="D134" s="205"/>
    </row>
    <row r="135" spans="1:4" s="37" customFormat="1" ht="13.5" customHeight="1">
      <c r="A135" s="289" t="s">
        <v>1116</v>
      </c>
      <c r="B135" s="445">
        <v>3.7372021779999858</v>
      </c>
      <c r="C135" s="442">
        <v>0.15102125217410001</v>
      </c>
      <c r="D135" s="205"/>
    </row>
    <row r="136" spans="1:4" s="37" customFormat="1" ht="13.5" customHeight="1">
      <c r="A136" s="289" t="s">
        <v>1781</v>
      </c>
      <c r="B136" s="445">
        <v>3.7138476209999998</v>
      </c>
      <c r="C136" s="442">
        <v>0.15007748882544519</v>
      </c>
      <c r="D136" s="205"/>
    </row>
    <row r="137" spans="1:4" s="37" customFormat="1" ht="13.5" customHeight="1">
      <c r="A137" s="289" t="s">
        <v>1092</v>
      </c>
      <c r="B137" s="445">
        <v>3.7097249050000007</v>
      </c>
      <c r="C137" s="442">
        <v>0.14991088886562948</v>
      </c>
      <c r="D137" s="205"/>
    </row>
    <row r="138" spans="1:4" s="37" customFormat="1" ht="13.5" customHeight="1">
      <c r="A138" s="289" t="s">
        <v>1222</v>
      </c>
      <c r="B138" s="445">
        <v>3.6869988549999988</v>
      </c>
      <c r="C138" s="442">
        <v>0.14899252363824747</v>
      </c>
      <c r="D138" s="205"/>
    </row>
    <row r="139" spans="1:4" s="37" customFormat="1" ht="13.5" customHeight="1">
      <c r="A139" s="289" t="s">
        <v>1187</v>
      </c>
      <c r="B139" s="445">
        <v>3.6557699429999935</v>
      </c>
      <c r="C139" s="442">
        <v>0.14773055568210131</v>
      </c>
      <c r="D139" s="205"/>
    </row>
    <row r="140" spans="1:4" s="37" customFormat="1" ht="13.5" customHeight="1">
      <c r="A140" s="289" t="s">
        <v>1129</v>
      </c>
      <c r="B140" s="445">
        <v>3.6451571498300006</v>
      </c>
      <c r="C140" s="442">
        <v>0.14730169011977445</v>
      </c>
      <c r="D140" s="205"/>
    </row>
    <row r="141" spans="1:4" s="37" customFormat="1" ht="13.5" customHeight="1">
      <c r="A141" s="289" t="s">
        <v>1139</v>
      </c>
      <c r="B141" s="445">
        <v>3.6341779999999928</v>
      </c>
      <c r="C141" s="442">
        <v>0.14685801999539758</v>
      </c>
      <c r="D141" s="205"/>
    </row>
    <row r="142" spans="1:4" s="37" customFormat="1" ht="13.5" customHeight="1">
      <c r="A142" s="289" t="s">
        <v>1156</v>
      </c>
      <c r="B142" s="445">
        <v>3.6224571489999877</v>
      </c>
      <c r="C142" s="442">
        <v>0.14638437754570971</v>
      </c>
      <c r="D142" s="205"/>
    </row>
    <row r="143" spans="1:4" s="37" customFormat="1" ht="13.5" customHeight="1">
      <c r="A143" s="289" t="s">
        <v>1124</v>
      </c>
      <c r="B143" s="445">
        <v>3.6162442000000001</v>
      </c>
      <c r="C143" s="442">
        <v>0.14613331076018884</v>
      </c>
      <c r="D143" s="205"/>
    </row>
    <row r="144" spans="1:4" s="37" customFormat="1" ht="13.5" customHeight="1">
      <c r="A144" s="289" t="s">
        <v>1118</v>
      </c>
      <c r="B144" s="445">
        <v>3.5940489999999992</v>
      </c>
      <c r="C144" s="442">
        <v>0.14523639731087459</v>
      </c>
      <c r="D144" s="205"/>
    </row>
    <row r="145" spans="1:4" s="37" customFormat="1" ht="13.5" customHeight="1">
      <c r="A145" s="289" t="s">
        <v>1159</v>
      </c>
      <c r="B145" s="445">
        <v>3.5590422429999871</v>
      </c>
      <c r="C145" s="442">
        <v>0.14382176571619712</v>
      </c>
      <c r="D145" s="205"/>
    </row>
    <row r="146" spans="1:4" s="37" customFormat="1" ht="13.5" customHeight="1">
      <c r="A146" s="289" t="s">
        <v>1075</v>
      </c>
      <c r="B146" s="445">
        <v>3.5518475020000007</v>
      </c>
      <c r="C146" s="442">
        <v>0.14353102447632451</v>
      </c>
      <c r="D146" s="205"/>
    </row>
    <row r="147" spans="1:4" s="37" customFormat="1" ht="13.5" customHeight="1">
      <c r="A147" s="289" t="s">
        <v>1284</v>
      </c>
      <c r="B147" s="445">
        <v>3.5373981310000007</v>
      </c>
      <c r="C147" s="442">
        <v>0.14294712186747074</v>
      </c>
      <c r="D147" s="205"/>
    </row>
    <row r="148" spans="1:4" s="37" customFormat="1" ht="13.5" customHeight="1">
      <c r="A148" s="289" t="s">
        <v>1135</v>
      </c>
      <c r="B148" s="445">
        <v>3.5089944929999928</v>
      </c>
      <c r="C148" s="442">
        <v>0.1417993239232459</v>
      </c>
      <c r="D148" s="205"/>
    </row>
    <row r="149" spans="1:4" s="37" customFormat="1" ht="13.5" customHeight="1">
      <c r="A149" s="289" t="s">
        <v>1127</v>
      </c>
      <c r="B149" s="445">
        <v>3.4989686600000001</v>
      </c>
      <c r="C149" s="442">
        <v>0.14139417756465161</v>
      </c>
      <c r="D149" s="205"/>
    </row>
    <row r="150" spans="1:4" s="37" customFormat="1" ht="13.5" customHeight="1">
      <c r="A150" s="289" t="s">
        <v>1149</v>
      </c>
      <c r="B150" s="445">
        <v>3.4828754999999978</v>
      </c>
      <c r="C150" s="442">
        <v>0.14074384904109843</v>
      </c>
      <c r="D150" s="205"/>
    </row>
    <row r="151" spans="1:4" s="37" customFormat="1" ht="13.5" customHeight="1">
      <c r="A151" s="289" t="s">
        <v>1630</v>
      </c>
      <c r="B151" s="445">
        <v>3.4677904099999992</v>
      </c>
      <c r="C151" s="442">
        <v>0.14013425687229103</v>
      </c>
      <c r="D151" s="205"/>
    </row>
    <row r="152" spans="1:4" s="37" customFormat="1" ht="13.5" customHeight="1">
      <c r="A152" s="289" t="s">
        <v>1638</v>
      </c>
      <c r="B152" s="445">
        <v>3.4628997769999996</v>
      </c>
      <c r="C152" s="442">
        <v>0.13993662519907524</v>
      </c>
      <c r="D152" s="205"/>
    </row>
    <row r="153" spans="1:4" s="37" customFormat="1" ht="13.5" customHeight="1">
      <c r="A153" s="289" t="s">
        <v>1128</v>
      </c>
      <c r="B153" s="445">
        <v>3.4316173999999968</v>
      </c>
      <c r="C153" s="442">
        <v>0.13867249670922965</v>
      </c>
      <c r="D153" s="205"/>
    </row>
    <row r="154" spans="1:4" s="37" customFormat="1" ht="13.5" customHeight="1">
      <c r="A154" s="289" t="s">
        <v>1164</v>
      </c>
      <c r="B154" s="445">
        <v>3.421595844150001</v>
      </c>
      <c r="C154" s="442">
        <v>0.13826752319131069</v>
      </c>
      <c r="D154" s="205"/>
    </row>
    <row r="155" spans="1:4" s="37" customFormat="1" ht="13.5" customHeight="1">
      <c r="A155" s="289" t="s">
        <v>1179</v>
      </c>
      <c r="B155" s="445">
        <v>3.3997306999999992</v>
      </c>
      <c r="C155" s="442">
        <v>0.13738394737945359</v>
      </c>
      <c r="D155" s="205"/>
    </row>
    <row r="156" spans="1:4" s="37" customFormat="1" ht="13.5" customHeight="1">
      <c r="A156" s="289" t="s">
        <v>1126</v>
      </c>
      <c r="B156" s="445">
        <v>3.3700094149999997</v>
      </c>
      <c r="C156" s="442">
        <v>0.13618290299835314</v>
      </c>
      <c r="D156" s="205"/>
    </row>
    <row r="157" spans="1:4" s="37" customFormat="1" ht="13.5" customHeight="1">
      <c r="A157" s="289" t="s">
        <v>977</v>
      </c>
      <c r="B157" s="445">
        <v>3.3175108999999998</v>
      </c>
      <c r="C157" s="442">
        <v>0.13406142519357894</v>
      </c>
      <c r="D157" s="205"/>
    </row>
    <row r="158" spans="1:4" s="37" customFormat="1" ht="13.5" customHeight="1">
      <c r="A158" s="289" t="s">
        <v>1220</v>
      </c>
      <c r="B158" s="445">
        <v>3.2692325000000002</v>
      </c>
      <c r="C158" s="442">
        <v>0.13211048326598329</v>
      </c>
      <c r="D158" s="205"/>
    </row>
    <row r="159" spans="1:4" s="37" customFormat="1" ht="13.5" customHeight="1">
      <c r="A159" s="289" t="s">
        <v>1257</v>
      </c>
      <c r="B159" s="445">
        <v>3.2647336999999994</v>
      </c>
      <c r="C159" s="442">
        <v>0.13192868565993443</v>
      </c>
      <c r="D159" s="205"/>
    </row>
    <row r="160" spans="1:4" s="37" customFormat="1" ht="13.5" customHeight="1">
      <c r="A160" s="289" t="s">
        <v>1705</v>
      </c>
      <c r="B160" s="445">
        <v>3.2523994050000007</v>
      </c>
      <c r="C160" s="442">
        <v>0.13143025378847989</v>
      </c>
      <c r="D160" s="205"/>
    </row>
    <row r="161" spans="1:4" s="37" customFormat="1" ht="13.5" customHeight="1">
      <c r="A161" s="289" t="s">
        <v>1194</v>
      </c>
      <c r="B161" s="445">
        <v>3.2170027559999816</v>
      </c>
      <c r="C161" s="442">
        <v>0.12999986656291887</v>
      </c>
      <c r="D161" s="205"/>
    </row>
    <row r="162" spans="1:4" s="37" customFormat="1" ht="13.5" customHeight="1">
      <c r="A162" s="289" t="s">
        <v>909</v>
      </c>
      <c r="B162" s="445">
        <v>3.1862685319999846</v>
      </c>
      <c r="C162" s="442">
        <v>0.12875788906959448</v>
      </c>
      <c r="D162" s="205"/>
    </row>
    <row r="163" spans="1:4" s="37" customFormat="1" ht="13.5" customHeight="1">
      <c r="A163" s="289" t="s">
        <v>1230</v>
      </c>
      <c r="B163" s="445">
        <v>3.1397933999999998</v>
      </c>
      <c r="C163" s="442">
        <v>0.12687981764201375</v>
      </c>
      <c r="D163" s="205"/>
    </row>
    <row r="164" spans="1:4" s="37" customFormat="1" ht="13.5" customHeight="1">
      <c r="A164" s="289" t="s">
        <v>1083</v>
      </c>
      <c r="B164" s="445">
        <v>3.0146639999999989</v>
      </c>
      <c r="C164" s="442">
        <v>0.12182330804693825</v>
      </c>
      <c r="D164" s="205"/>
    </row>
    <row r="165" spans="1:4" s="37" customFormat="1" ht="13.5" customHeight="1">
      <c r="A165" s="289" t="s">
        <v>1613</v>
      </c>
      <c r="B165" s="445">
        <v>2.9816880000000001</v>
      </c>
      <c r="C165" s="442">
        <v>0.12049073983829023</v>
      </c>
      <c r="D165" s="205"/>
    </row>
    <row r="166" spans="1:4" s="37" customFormat="1" ht="13.5" customHeight="1">
      <c r="A166" s="289" t="s">
        <v>1265</v>
      </c>
      <c r="B166" s="445">
        <v>2.9494953000000006</v>
      </c>
      <c r="C166" s="442">
        <v>0.11918982497382685</v>
      </c>
      <c r="D166" s="205"/>
    </row>
    <row r="167" spans="1:4" s="37" customFormat="1" ht="13.5" customHeight="1">
      <c r="A167" s="289" t="s">
        <v>1147</v>
      </c>
      <c r="B167" s="445">
        <v>2.9252783</v>
      </c>
      <c r="C167" s="442">
        <v>0.11821121009303988</v>
      </c>
      <c r="D167" s="205"/>
    </row>
    <row r="168" spans="1:4" s="37" customFormat="1" ht="13.5" customHeight="1">
      <c r="A168" s="289" t="s">
        <v>1142</v>
      </c>
      <c r="B168" s="445">
        <v>2.92033714</v>
      </c>
      <c r="C168" s="442">
        <v>0.11801153661142162</v>
      </c>
      <c r="D168" s="205"/>
    </row>
    <row r="169" spans="1:4" s="37" customFormat="1" ht="13.5" customHeight="1">
      <c r="A169" s="289" t="s">
        <v>1244</v>
      </c>
      <c r="B169" s="445">
        <v>2.8710823999999997</v>
      </c>
      <c r="C169" s="442">
        <v>0.11602114054612483</v>
      </c>
      <c r="D169" s="205"/>
    </row>
    <row r="170" spans="1:4" s="37" customFormat="1" ht="13.5" customHeight="1">
      <c r="A170" s="289" t="s">
        <v>1153</v>
      </c>
      <c r="B170" s="445">
        <v>2.8003365579999899</v>
      </c>
      <c r="C170" s="442">
        <v>0.11316228380354681</v>
      </c>
      <c r="D170" s="205"/>
    </row>
    <row r="171" spans="1:4" s="37" customFormat="1" ht="13.5" customHeight="1">
      <c r="A171" s="289" t="s">
        <v>1250</v>
      </c>
      <c r="B171" s="445">
        <v>2.7959371000000002</v>
      </c>
      <c r="C171" s="442">
        <v>0.1129845006319654</v>
      </c>
      <c r="D171" s="205"/>
    </row>
    <row r="172" spans="1:4" s="37" customFormat="1" ht="13.5" customHeight="1">
      <c r="A172" s="289" t="s">
        <v>1143</v>
      </c>
      <c r="B172" s="445">
        <v>2.7634961259999988</v>
      </c>
      <c r="C172" s="442">
        <v>0.11167355295456424</v>
      </c>
      <c r="D172" s="205"/>
    </row>
    <row r="173" spans="1:4" s="37" customFormat="1" ht="13.5" customHeight="1">
      <c r="A173" s="289" t="s">
        <v>1349</v>
      </c>
      <c r="B173" s="445">
        <v>2.7323744099999994</v>
      </c>
      <c r="C173" s="442">
        <v>0.1104159168149423</v>
      </c>
      <c r="D173" s="205"/>
    </row>
    <row r="174" spans="1:4" s="37" customFormat="1" ht="13.5" customHeight="1">
      <c r="A174" s="289" t="s">
        <v>1097</v>
      </c>
      <c r="B174" s="445">
        <v>2.7254886999999997</v>
      </c>
      <c r="C174" s="442">
        <v>0.11013766359320619</v>
      </c>
      <c r="D174" s="205"/>
    </row>
    <row r="175" spans="1:4" s="37" customFormat="1" ht="13.5" customHeight="1">
      <c r="A175" s="289" t="s">
        <v>1096</v>
      </c>
      <c r="B175" s="445">
        <v>2.7249594999999975</v>
      </c>
      <c r="C175" s="442">
        <v>0.11011627849204111</v>
      </c>
      <c r="D175" s="205"/>
    </row>
    <row r="176" spans="1:4" s="37" customFormat="1" ht="13.5" customHeight="1">
      <c r="A176" s="289" t="s">
        <v>1170</v>
      </c>
      <c r="B176" s="445">
        <v>2.7184731149999983</v>
      </c>
      <c r="C176" s="442">
        <v>0.10985416209102067</v>
      </c>
      <c r="D176" s="205"/>
    </row>
    <row r="177" spans="1:4" s="37" customFormat="1" ht="13.5" customHeight="1">
      <c r="A177" s="289" t="s">
        <v>1282</v>
      </c>
      <c r="B177" s="445">
        <v>2.7041313999999934</v>
      </c>
      <c r="C177" s="442">
        <v>0.10927460988740295</v>
      </c>
      <c r="D177" s="205"/>
    </row>
    <row r="178" spans="1:4" s="37" customFormat="1" ht="13.5" customHeight="1">
      <c r="A178" s="289" t="s">
        <v>1152</v>
      </c>
      <c r="B178" s="445">
        <v>2.6924656009999994</v>
      </c>
      <c r="C178" s="442">
        <v>0.10880319210247238</v>
      </c>
      <c r="D178" s="205"/>
    </row>
    <row r="179" spans="1:4" s="37" customFormat="1" ht="13.5" customHeight="1">
      <c r="A179" s="289" t="s">
        <v>542</v>
      </c>
      <c r="B179" s="445">
        <v>2.664734000000001</v>
      </c>
      <c r="C179" s="442">
        <v>0.10768255133744598</v>
      </c>
      <c r="D179" s="205"/>
    </row>
    <row r="180" spans="1:4" s="37" customFormat="1" ht="13.5" customHeight="1">
      <c r="A180" s="289" t="s">
        <v>1040</v>
      </c>
      <c r="B180" s="445">
        <v>2.651377198</v>
      </c>
      <c r="C180" s="442">
        <v>0.10714279970855196</v>
      </c>
      <c r="D180" s="205"/>
    </row>
    <row r="181" spans="1:4" s="37" customFormat="1" ht="13.5" customHeight="1">
      <c r="A181" s="289" t="s">
        <v>1138</v>
      </c>
      <c r="B181" s="445">
        <v>2.64456185992</v>
      </c>
      <c r="C181" s="442">
        <v>0.10686739023327914</v>
      </c>
      <c r="D181" s="205"/>
    </row>
    <row r="182" spans="1:4" s="37" customFormat="1" ht="13.5" customHeight="1">
      <c r="A182" s="289" t="s">
        <v>1267</v>
      </c>
      <c r="B182" s="445">
        <v>2.6147635669999936</v>
      </c>
      <c r="C182" s="442">
        <v>0.10566323394333545</v>
      </c>
      <c r="D182" s="205"/>
    </row>
    <row r="183" spans="1:4" s="37" customFormat="1" ht="13.5" customHeight="1">
      <c r="A183" s="289" t="s">
        <v>1640</v>
      </c>
      <c r="B183" s="445">
        <v>2.6075380000000008</v>
      </c>
      <c r="C183" s="442">
        <v>0.10537124701727871</v>
      </c>
      <c r="D183" s="205"/>
    </row>
    <row r="184" spans="1:4" s="37" customFormat="1" ht="13.5" customHeight="1">
      <c r="A184" s="289" t="s">
        <v>1095</v>
      </c>
      <c r="B184" s="445">
        <v>2.5744859999999954</v>
      </c>
      <c r="C184" s="442">
        <v>0.10403560763008064</v>
      </c>
      <c r="D184" s="205"/>
    </row>
    <row r="185" spans="1:4" s="37" customFormat="1" ht="13.5" customHeight="1">
      <c r="A185" s="289" t="s">
        <v>1359</v>
      </c>
      <c r="B185" s="445">
        <v>2.5064979560000005</v>
      </c>
      <c r="C185" s="442">
        <v>0.10128819417779536</v>
      </c>
      <c r="D185" s="205"/>
    </row>
    <row r="186" spans="1:4" s="37" customFormat="1" ht="13.5" customHeight="1">
      <c r="A186" s="289" t="s">
        <v>1053</v>
      </c>
      <c r="B186" s="445">
        <v>2.5014189770000002</v>
      </c>
      <c r="C186" s="442">
        <v>0.10108295139674879</v>
      </c>
      <c r="D186" s="205"/>
    </row>
    <row r="187" spans="1:4" s="37" customFormat="1" ht="13.5" customHeight="1">
      <c r="A187" s="289" t="s">
        <v>39</v>
      </c>
      <c r="B187" s="445">
        <v>2.4920927389999963</v>
      </c>
      <c r="C187" s="442">
        <v>0.10070607584285836</v>
      </c>
      <c r="D187" s="205"/>
    </row>
    <row r="188" spans="1:4" s="37" customFormat="1" ht="13.5" customHeight="1">
      <c r="A188" s="289" t="s">
        <v>1134</v>
      </c>
      <c r="B188" s="445">
        <v>2.4582769189999998</v>
      </c>
      <c r="C188" s="442">
        <v>9.9339570303030561E-2</v>
      </c>
      <c r="D188" s="205"/>
    </row>
    <row r="189" spans="1:4" s="37" customFormat="1" ht="13.5" customHeight="1">
      <c r="A189" s="289" t="s">
        <v>1376</v>
      </c>
      <c r="B189" s="445">
        <v>2.4521661039999993</v>
      </c>
      <c r="C189" s="442">
        <v>9.9092630777377649E-2</v>
      </c>
      <c r="D189" s="205"/>
    </row>
    <row r="190" spans="1:4" s="37" customFormat="1" ht="13.5" customHeight="1">
      <c r="A190" s="289" t="s">
        <v>976</v>
      </c>
      <c r="B190" s="445">
        <v>2.4326319999999999</v>
      </c>
      <c r="C190" s="442">
        <v>9.8303252866932964E-2</v>
      </c>
      <c r="D190" s="205"/>
    </row>
    <row r="191" spans="1:4" s="37" customFormat="1" ht="13.5" customHeight="1">
      <c r="A191" s="289" t="s">
        <v>1094</v>
      </c>
      <c r="B191" s="445">
        <v>2.4201732000000002</v>
      </c>
      <c r="C191" s="442">
        <v>9.7799789718039695E-2</v>
      </c>
      <c r="D191" s="205"/>
    </row>
    <row r="192" spans="1:4" s="37" customFormat="1" ht="13.5" customHeight="1">
      <c r="A192" s="289" t="s">
        <v>1609</v>
      </c>
      <c r="B192" s="445">
        <v>2.3048488949999997</v>
      </c>
      <c r="C192" s="442">
        <v>9.3139506405101963E-2</v>
      </c>
      <c r="D192" s="205"/>
    </row>
    <row r="193" spans="1:4" s="37" customFormat="1" ht="13.5" customHeight="1">
      <c r="A193" s="289" t="s">
        <v>1100</v>
      </c>
      <c r="B193" s="445">
        <v>2.2905715</v>
      </c>
      <c r="C193" s="442">
        <v>9.2562553388383415E-2</v>
      </c>
      <c r="D193" s="205"/>
    </row>
    <row r="194" spans="1:4" s="37" customFormat="1" ht="13.5" customHeight="1">
      <c r="A194" s="289" t="s">
        <v>1162</v>
      </c>
      <c r="B194" s="445">
        <v>2.2649770939999998</v>
      </c>
      <c r="C194" s="442">
        <v>9.1528277194944802E-2</v>
      </c>
      <c r="D194" s="205"/>
    </row>
    <row r="195" spans="1:4" s="37" customFormat="1" ht="13.5" customHeight="1">
      <c r="A195" s="289" t="s">
        <v>1252</v>
      </c>
      <c r="B195" s="445">
        <v>2.1989100490000002</v>
      </c>
      <c r="C195" s="442">
        <v>8.8858491781118959E-2</v>
      </c>
      <c r="D195" s="205"/>
    </row>
    <row r="196" spans="1:4" s="37" customFormat="1" ht="13.5" customHeight="1">
      <c r="A196" s="289" t="s">
        <v>1183</v>
      </c>
      <c r="B196" s="445">
        <v>2.1742017946400001</v>
      </c>
      <c r="C196" s="442">
        <v>8.7860025191741048E-2</v>
      </c>
      <c r="D196" s="205"/>
    </row>
    <row r="197" spans="1:4" s="37" customFormat="1" ht="13.5" customHeight="1">
      <c r="A197" s="289" t="s">
        <v>1207</v>
      </c>
      <c r="B197" s="445">
        <v>2.1607502949999993</v>
      </c>
      <c r="C197" s="442">
        <v>8.7316446808101245E-2</v>
      </c>
      <c r="D197" s="205"/>
    </row>
    <row r="198" spans="1:4" s="37" customFormat="1" ht="13.5" customHeight="1">
      <c r="A198" s="289" t="s">
        <v>1184</v>
      </c>
      <c r="B198" s="445">
        <v>2.1492610069999998</v>
      </c>
      <c r="C198" s="442">
        <v>8.6852161875762529E-2</v>
      </c>
      <c r="D198" s="205"/>
    </row>
    <row r="199" spans="1:4" s="37" customFormat="1" ht="13.5" customHeight="1">
      <c r="A199" s="289" t="s">
        <v>1242</v>
      </c>
      <c r="B199" s="445">
        <v>2.1379139999999994</v>
      </c>
      <c r="C199" s="442">
        <v>8.6393626553361164E-2</v>
      </c>
      <c r="D199" s="205"/>
    </row>
    <row r="200" spans="1:4" s="37" customFormat="1" ht="13.5" customHeight="1">
      <c r="A200" s="289" t="s">
        <v>1131</v>
      </c>
      <c r="B200" s="445">
        <v>2.0908076769999999</v>
      </c>
      <c r="C200" s="442">
        <v>8.4490048543411286E-2</v>
      </c>
      <c r="D200" s="205"/>
    </row>
    <row r="201" spans="1:4" s="37" customFormat="1" ht="13.5" customHeight="1">
      <c r="A201" s="289" t="s">
        <v>1189</v>
      </c>
      <c r="B201" s="445">
        <v>2.0687845647500001</v>
      </c>
      <c r="C201" s="442">
        <v>8.3600089202077052E-2</v>
      </c>
      <c r="D201" s="205"/>
    </row>
    <row r="202" spans="1:4" s="37" customFormat="1" ht="13.5" customHeight="1">
      <c r="A202" s="289" t="s">
        <v>1182</v>
      </c>
      <c r="B202" s="445">
        <v>2.0587539068699998</v>
      </c>
      <c r="C202" s="442">
        <v>8.3194747868904032E-2</v>
      </c>
      <c r="D202" s="205"/>
    </row>
    <row r="203" spans="1:4" s="37" customFormat="1" ht="13.5" customHeight="1">
      <c r="A203" s="289" t="s">
        <v>1141</v>
      </c>
      <c r="B203" s="445">
        <v>2.0578689330000004</v>
      </c>
      <c r="C203" s="442">
        <v>8.3158985858816523E-2</v>
      </c>
      <c r="D203" s="205"/>
    </row>
    <row r="204" spans="1:4" s="37" customFormat="1" ht="13.5" customHeight="1">
      <c r="A204" s="288" t="s">
        <v>1208</v>
      </c>
      <c r="B204" s="445">
        <v>2.0317239999999992</v>
      </c>
      <c r="C204" s="442">
        <v>8.2102462734937473E-2</v>
      </c>
      <c r="D204" s="205"/>
    </row>
    <row r="205" spans="1:4" s="37" customFormat="1" ht="13.5" customHeight="1">
      <c r="A205" s="287" t="s">
        <v>1093</v>
      </c>
      <c r="B205" s="445">
        <v>2.0146427999999994</v>
      </c>
      <c r="C205" s="442">
        <v>8.14122072738276E-2</v>
      </c>
      <c r="D205" s="205"/>
    </row>
    <row r="206" spans="1:4" s="37" customFormat="1" ht="13.5" customHeight="1">
      <c r="A206" s="289" t="s">
        <v>1196</v>
      </c>
      <c r="B206" s="445">
        <v>1.9938742770000002</v>
      </c>
      <c r="C206" s="442">
        <v>8.0572946190300948E-2</v>
      </c>
      <c r="D206" s="205"/>
    </row>
    <row r="207" spans="1:4" s="37" customFormat="1" ht="13.5" customHeight="1">
      <c r="A207" s="289" t="s">
        <v>1246</v>
      </c>
      <c r="B207" s="445">
        <v>1.9763519999999992</v>
      </c>
      <c r="C207" s="442">
        <v>7.9864866699964732E-2</v>
      </c>
      <c r="D207" s="205"/>
    </row>
    <row r="208" spans="1:4" s="37" customFormat="1" ht="13.5" customHeight="1">
      <c r="A208" s="287" t="s">
        <v>1202</v>
      </c>
      <c r="B208" s="445">
        <v>1.9459639429999998</v>
      </c>
      <c r="C208" s="442">
        <v>7.863687789960129E-2</v>
      </c>
      <c r="D208" s="205"/>
    </row>
    <row r="209" spans="1:4" s="37" customFormat="1" ht="13.5" customHeight="1">
      <c r="A209" s="287" t="s">
        <v>1273</v>
      </c>
      <c r="B209" s="445">
        <v>1.9273984000000028</v>
      </c>
      <c r="C209" s="442">
        <v>7.788663977556913E-2</v>
      </c>
      <c r="D209" s="205"/>
    </row>
    <row r="210" spans="1:4" s="37" customFormat="1" ht="13.5" customHeight="1">
      <c r="A210" s="288" t="s">
        <v>1148</v>
      </c>
      <c r="B210" s="445">
        <v>1.9095432000000006</v>
      </c>
      <c r="C210" s="442">
        <v>7.7165106785544391E-2</v>
      </c>
      <c r="D210" s="205"/>
    </row>
    <row r="211" spans="1:4" s="37" customFormat="1" ht="13.5" customHeight="1">
      <c r="A211" s="287" t="s">
        <v>1375</v>
      </c>
      <c r="B211" s="445">
        <v>1.8854276999999997</v>
      </c>
      <c r="C211" s="442">
        <v>7.6190593544531102E-2</v>
      </c>
      <c r="D211" s="205"/>
    </row>
    <row r="212" spans="1:4" s="37" customFormat="1" ht="13.5" customHeight="1">
      <c r="A212" s="287" t="s">
        <v>1111</v>
      </c>
      <c r="B212" s="445">
        <v>1.8757790910000001</v>
      </c>
      <c r="C212" s="442">
        <v>7.5800690899847853E-2</v>
      </c>
      <c r="D212" s="205"/>
    </row>
    <row r="213" spans="1:4" s="37" customFormat="1" ht="13.5" customHeight="1">
      <c r="A213" s="289" t="s">
        <v>1125</v>
      </c>
      <c r="B213" s="445">
        <v>1.8215516</v>
      </c>
      <c r="C213" s="442">
        <v>7.3609344752912212E-2</v>
      </c>
      <c r="D213" s="205"/>
    </row>
    <row r="214" spans="1:4" s="37" customFormat="1" ht="13.5" customHeight="1">
      <c r="A214" s="289" t="s">
        <v>1176</v>
      </c>
      <c r="B214" s="445">
        <v>1.7991262270000001</v>
      </c>
      <c r="C214" s="442">
        <v>7.270312995648831E-2</v>
      </c>
      <c r="D214" s="205"/>
    </row>
    <row r="215" spans="1:4" s="37" customFormat="1" ht="13.5" customHeight="1">
      <c r="A215" s="287" t="s">
        <v>1115</v>
      </c>
      <c r="B215" s="445">
        <v>1.7882995099999968</v>
      </c>
      <c r="C215" s="442">
        <v>7.2265619679977078E-2</v>
      </c>
      <c r="D215" s="205"/>
    </row>
    <row r="216" spans="1:4" s="37" customFormat="1" ht="13.5" customHeight="1">
      <c r="A216" s="288" t="s">
        <v>1200</v>
      </c>
      <c r="B216" s="445">
        <v>1.7603034469999999</v>
      </c>
      <c r="C216" s="442">
        <v>7.1134291940981906E-2</v>
      </c>
      <c r="D216" s="205"/>
    </row>
    <row r="217" spans="1:4" s="37" customFormat="1" ht="13.5" customHeight="1">
      <c r="A217" s="289" t="s">
        <v>1259</v>
      </c>
      <c r="B217" s="445">
        <v>1.7365199999999998</v>
      </c>
      <c r="C217" s="442">
        <v>7.0173197042744814E-2</v>
      </c>
      <c r="D217" s="205"/>
    </row>
    <row r="218" spans="1:4" s="37" customFormat="1" ht="13.5" customHeight="1">
      <c r="A218" s="288" t="s">
        <v>1185</v>
      </c>
      <c r="B218" s="445">
        <v>1.713566747</v>
      </c>
      <c r="C218" s="442">
        <v>6.9245650486678106E-2</v>
      </c>
      <c r="D218" s="205"/>
    </row>
    <row r="219" spans="1:4" s="37" customFormat="1" ht="13.5" customHeight="1">
      <c r="A219" s="287" t="s">
        <v>1178</v>
      </c>
      <c r="B219" s="445">
        <v>1.658067</v>
      </c>
      <c r="C219" s="442">
        <v>6.7002892164255395E-2</v>
      </c>
      <c r="D219" s="205"/>
    </row>
    <row r="220" spans="1:4" s="37" customFormat="1" ht="13.5" customHeight="1">
      <c r="A220" s="288" t="s">
        <v>1130</v>
      </c>
      <c r="B220" s="445">
        <v>1.6079540000000001</v>
      </c>
      <c r="C220" s="442">
        <v>6.4977813602878007E-2</v>
      </c>
      <c r="D220" s="205"/>
    </row>
    <row r="221" spans="1:4" s="37" customFormat="1" ht="13.5" customHeight="1">
      <c r="A221" s="288" t="s">
        <v>1167</v>
      </c>
      <c r="B221" s="445">
        <v>1.6039979047399999</v>
      </c>
      <c r="C221" s="442">
        <v>6.4817946827833747E-2</v>
      </c>
      <c r="D221" s="205"/>
    </row>
    <row r="222" spans="1:4" s="37" customFormat="1" ht="13.5" customHeight="1">
      <c r="A222" s="287" t="s">
        <v>1215</v>
      </c>
      <c r="B222" s="445">
        <v>1.6011719999999987</v>
      </c>
      <c r="C222" s="442">
        <v>6.4703751327554945E-2</v>
      </c>
      <c r="D222" s="205"/>
    </row>
    <row r="223" spans="1:4" s="37" customFormat="1" ht="13.5" customHeight="1">
      <c r="A223" s="288" t="s">
        <v>1199</v>
      </c>
      <c r="B223" s="445">
        <v>1.5984545006499999</v>
      </c>
      <c r="C223" s="442">
        <v>6.4593936515545305E-2</v>
      </c>
      <c r="D223" s="205"/>
    </row>
    <row r="224" spans="1:4" s="37" customFormat="1" ht="13.5" customHeight="1">
      <c r="A224" s="289" t="s">
        <v>1213</v>
      </c>
      <c r="B224" s="445">
        <v>1.5969900000000008</v>
      </c>
      <c r="C224" s="442">
        <v>6.4534755686829481E-2</v>
      </c>
      <c r="D224" s="205"/>
    </row>
    <row r="225" spans="1:4" s="37" customFormat="1" ht="13.5" customHeight="1">
      <c r="A225" s="288" t="s">
        <v>1114</v>
      </c>
      <c r="B225" s="445">
        <v>1.5937264999999963</v>
      </c>
      <c r="C225" s="442">
        <v>6.4402876855287478E-2</v>
      </c>
      <c r="D225" s="205"/>
    </row>
    <row r="226" spans="1:4" s="37" customFormat="1" ht="13.5" customHeight="1">
      <c r="A226" s="287" t="s">
        <v>1782</v>
      </c>
      <c r="B226" s="445">
        <v>1.5800002499999999</v>
      </c>
      <c r="C226" s="442">
        <v>6.384819574254029E-2</v>
      </c>
      <c r="D226" s="205"/>
    </row>
    <row r="227" spans="1:4" s="37" customFormat="1" ht="13.5" customHeight="1">
      <c r="A227" s="287" t="s">
        <v>1264</v>
      </c>
      <c r="B227" s="445">
        <v>1.5320232999999992</v>
      </c>
      <c r="C227" s="442">
        <v>6.1909435483021281E-2</v>
      </c>
      <c r="D227" s="205"/>
    </row>
    <row r="228" spans="1:4" s="37" customFormat="1" ht="13.5" customHeight="1">
      <c r="A228" s="288" t="s">
        <v>700</v>
      </c>
      <c r="B228" s="445">
        <v>1.5122884999999995</v>
      </c>
      <c r="C228" s="442">
        <v>6.1111947398231503E-2</v>
      </c>
      <c r="D228" s="205"/>
    </row>
    <row r="229" spans="1:4" s="37" customFormat="1" ht="13.5" customHeight="1">
      <c r="A229" s="287" t="s">
        <v>1160</v>
      </c>
      <c r="B229" s="445">
        <v>1.5015760999999999</v>
      </c>
      <c r="C229" s="442">
        <v>6.0679056699592455E-2</v>
      </c>
      <c r="D229" s="205"/>
    </row>
    <row r="230" spans="1:4" s="37" customFormat="1" ht="13.5" customHeight="1">
      <c r="A230" s="287" t="s">
        <v>1177</v>
      </c>
      <c r="B230" s="445">
        <v>1.4938079469999999</v>
      </c>
      <c r="C230" s="442">
        <v>6.0365143740843244E-2</v>
      </c>
      <c r="D230" s="205"/>
    </row>
    <row r="231" spans="1:4" s="37" customFormat="1" ht="13.5" customHeight="1">
      <c r="A231" s="288" t="s">
        <v>1225</v>
      </c>
      <c r="B231" s="445">
        <v>1.4715785000000001</v>
      </c>
      <c r="C231" s="442">
        <v>5.9466846361900159E-2</v>
      </c>
      <c r="D231" s="205"/>
    </row>
    <row r="232" spans="1:4" s="37" customFormat="1" ht="13.5" customHeight="1">
      <c r="A232" s="287" t="s">
        <v>1269</v>
      </c>
      <c r="B232" s="445">
        <v>1.3446137589999991</v>
      </c>
      <c r="C232" s="442">
        <v>5.4336170189052097E-2</v>
      </c>
      <c r="D232" s="205"/>
    </row>
    <row r="233" spans="1:4" s="37" customFormat="1" ht="13.5" customHeight="1">
      <c r="A233" s="289" t="s">
        <v>1238</v>
      </c>
      <c r="B233" s="445">
        <v>1.2039752000000026</v>
      </c>
      <c r="C233" s="442">
        <v>4.8652931693374271E-2</v>
      </c>
      <c r="D233" s="205"/>
    </row>
    <row r="234" spans="1:4" s="37" customFormat="1" ht="13.5" customHeight="1">
      <c r="A234" s="287" t="s">
        <v>1197</v>
      </c>
      <c r="B234" s="445">
        <v>1.2032220000000002</v>
      </c>
      <c r="C234" s="442">
        <v>4.8622494697536184E-2</v>
      </c>
      <c r="D234" s="205"/>
    </row>
    <row r="235" spans="1:4" s="37" customFormat="1" ht="13.5" customHeight="1">
      <c r="A235" s="289" t="s">
        <v>1296</v>
      </c>
      <c r="B235" s="445">
        <v>1.1991959999999997</v>
      </c>
      <c r="C235" s="442">
        <v>4.8459803054886445E-2</v>
      </c>
      <c r="D235" s="205"/>
    </row>
    <row r="236" spans="1:4" s="37" customFormat="1" ht="13.5" customHeight="1">
      <c r="A236" s="288" t="s">
        <v>1631</v>
      </c>
      <c r="B236" s="445">
        <v>1.1975074999999997</v>
      </c>
      <c r="C236" s="442">
        <v>4.8391570357764223E-2</v>
      </c>
      <c r="D236" s="205"/>
    </row>
    <row r="237" spans="1:4" s="37" customFormat="1" ht="13.5" customHeight="1">
      <c r="A237" s="287" t="s">
        <v>1411</v>
      </c>
      <c r="B237" s="445">
        <v>1.173029348000006</v>
      </c>
      <c r="C237" s="442">
        <v>4.7402402260916611E-2</v>
      </c>
      <c r="D237" s="205"/>
    </row>
    <row r="238" spans="1:4" s="37" customFormat="1" ht="13.5" customHeight="1">
      <c r="A238" s="287" t="s">
        <v>1122</v>
      </c>
      <c r="B238" s="445">
        <v>1.1704804999999983</v>
      </c>
      <c r="C238" s="442">
        <v>4.7299402691123836E-2</v>
      </c>
      <c r="D238" s="205"/>
    </row>
    <row r="239" spans="1:4" s="37" customFormat="1" ht="13.5" customHeight="1">
      <c r="A239" s="289" t="s">
        <v>1212</v>
      </c>
      <c r="B239" s="445">
        <v>1.1527700019999987</v>
      </c>
      <c r="C239" s="442">
        <v>4.6583717144237473E-2</v>
      </c>
      <c r="D239" s="205"/>
    </row>
    <row r="240" spans="1:4" s="37" customFormat="1" ht="13.5" customHeight="1">
      <c r="A240" s="288" t="s">
        <v>1117</v>
      </c>
      <c r="B240" s="445">
        <v>1.106200514</v>
      </c>
      <c r="C240" s="442">
        <v>4.4701832767666136E-2</v>
      </c>
      <c r="D240" s="205"/>
    </row>
    <row r="241" spans="1:4" s="37" customFormat="1" ht="13.5" customHeight="1">
      <c r="A241" s="287" t="s">
        <v>1209</v>
      </c>
      <c r="B241" s="445">
        <v>1.0726685570399999</v>
      </c>
      <c r="C241" s="442">
        <v>4.3346798202568745E-2</v>
      </c>
      <c r="D241" s="205"/>
    </row>
    <row r="242" spans="1:4" s="37" customFormat="1" ht="13.5" customHeight="1">
      <c r="A242" s="288" t="s">
        <v>1188</v>
      </c>
      <c r="B242" s="445">
        <v>1.0647482539999982</v>
      </c>
      <c r="C242" s="442">
        <v>4.3026736823566898E-2</v>
      </c>
      <c r="D242" s="205"/>
    </row>
    <row r="243" spans="1:4" s="37" customFormat="1" ht="13.5" customHeight="1">
      <c r="A243" s="288" t="s">
        <v>1409</v>
      </c>
      <c r="B243" s="445">
        <v>1.0081754999999997</v>
      </c>
      <c r="C243" s="442">
        <v>4.0740618026379058E-2</v>
      </c>
      <c r="D243" s="205"/>
    </row>
    <row r="244" spans="1:4" s="37" customFormat="1" ht="13.5" customHeight="1">
      <c r="A244" s="287" t="s">
        <v>1203</v>
      </c>
      <c r="B244" s="445">
        <v>0.97352335391000022</v>
      </c>
      <c r="C244" s="442">
        <v>3.9340316345127177E-2</v>
      </c>
      <c r="D244" s="205"/>
    </row>
    <row r="245" spans="1:4" s="37" customFormat="1" ht="13.5" customHeight="1">
      <c r="A245" s="289" t="s">
        <v>1256</v>
      </c>
      <c r="B245" s="445">
        <v>0.97145749999999864</v>
      </c>
      <c r="C245" s="442">
        <v>3.9256834684398792E-2</v>
      </c>
      <c r="D245" s="205"/>
    </row>
    <row r="246" spans="1:4" s="37" customFormat="1" ht="13.5" customHeight="1">
      <c r="A246" s="287" t="s">
        <v>1664</v>
      </c>
      <c r="B246" s="445">
        <v>0.90909316099999982</v>
      </c>
      <c r="C246" s="442">
        <v>3.6736676523774409E-2</v>
      </c>
      <c r="D246" s="205"/>
    </row>
    <row r="247" spans="1:4" s="37" customFormat="1" ht="13.5" customHeight="1">
      <c r="A247" s="287" t="s">
        <v>1407</v>
      </c>
      <c r="B247" s="445">
        <v>0.84974890000000003</v>
      </c>
      <c r="C247" s="442">
        <v>3.4338560452258353E-2</v>
      </c>
      <c r="D247" s="205"/>
    </row>
    <row r="248" spans="1:4" s="37" customFormat="1" ht="13.5" customHeight="1">
      <c r="A248" s="289" t="s">
        <v>1221</v>
      </c>
      <c r="B248" s="445">
        <v>0.84538300000000022</v>
      </c>
      <c r="C248" s="442">
        <v>3.4162133367647229E-2</v>
      </c>
      <c r="D248" s="205"/>
    </row>
    <row r="249" spans="1:4" s="37" customFormat="1" ht="13.5" customHeight="1">
      <c r="A249" s="287" t="s">
        <v>1232</v>
      </c>
      <c r="B249" s="445">
        <v>0.84231400000000067</v>
      </c>
      <c r="C249" s="442">
        <v>3.4038114328578201E-2</v>
      </c>
      <c r="D249" s="205"/>
    </row>
    <row r="250" spans="1:4" s="37" customFormat="1" ht="13.5" customHeight="1">
      <c r="A250" s="287" t="s">
        <v>1219</v>
      </c>
      <c r="B250" s="445">
        <v>0.80551958164999993</v>
      </c>
      <c r="C250" s="442">
        <v>3.2551242902422561E-2</v>
      </c>
      <c r="D250" s="205"/>
    </row>
    <row r="251" spans="1:4" s="37" customFormat="1" ht="13.5" customHeight="1">
      <c r="A251" s="288" t="s">
        <v>1299</v>
      </c>
      <c r="B251" s="445">
        <v>0.78659507600000012</v>
      </c>
      <c r="C251" s="442">
        <v>3.1786499010089633E-2</v>
      </c>
      <c r="D251" s="205"/>
    </row>
    <row r="252" spans="1:4" s="37" customFormat="1" ht="13.5" customHeight="1">
      <c r="A252" s="287" t="s">
        <v>1073</v>
      </c>
      <c r="B252" s="445">
        <v>0.7852910649999999</v>
      </c>
      <c r="C252" s="442">
        <v>3.1733803607301922E-2</v>
      </c>
      <c r="D252" s="205"/>
    </row>
    <row r="253" spans="1:4" s="37" customFormat="1" ht="13.5" customHeight="1">
      <c r="A253" s="287" t="s">
        <v>384</v>
      </c>
      <c r="B253" s="445">
        <v>0.75354505799999982</v>
      </c>
      <c r="C253" s="442">
        <v>3.0450939715995537E-2</v>
      </c>
      <c r="D253" s="205"/>
    </row>
    <row r="254" spans="1:4" s="37" customFormat="1" ht="13.5" customHeight="1">
      <c r="A254" s="289" t="s">
        <v>1175</v>
      </c>
      <c r="B254" s="445">
        <v>0.71600151099999809</v>
      </c>
      <c r="C254" s="442">
        <v>2.8933795818249078E-2</v>
      </c>
      <c r="D254" s="205"/>
    </row>
    <row r="255" spans="1:4" s="37" customFormat="1" ht="13.5" customHeight="1">
      <c r="A255" s="287" t="s">
        <v>1204</v>
      </c>
      <c r="B255" s="445">
        <v>0.71203549999999982</v>
      </c>
      <c r="C255" s="442">
        <v>2.8773528345731301E-2</v>
      </c>
      <c r="D255" s="205"/>
    </row>
    <row r="256" spans="1:4" s="37" customFormat="1" ht="13.5" customHeight="1">
      <c r="A256" s="287" t="s">
        <v>1234</v>
      </c>
      <c r="B256" s="445">
        <v>0.6897144999999989</v>
      </c>
      <c r="C256" s="442">
        <v>2.7871531287712293E-2</v>
      </c>
      <c r="D256" s="205"/>
    </row>
    <row r="257" spans="1:4" s="37" customFormat="1" ht="13.5" customHeight="1">
      <c r="A257" s="289" t="s">
        <v>939</v>
      </c>
      <c r="B257" s="445">
        <v>0.66882249999999988</v>
      </c>
      <c r="C257" s="442">
        <v>2.7027280468477872E-2</v>
      </c>
      <c r="D257" s="205"/>
    </row>
    <row r="258" spans="1:4" s="37" customFormat="1" ht="13.5" customHeight="1">
      <c r="A258" s="289" t="s">
        <v>1163</v>
      </c>
      <c r="B258" s="445">
        <v>0.66191140599999998</v>
      </c>
      <c r="C258" s="442">
        <v>2.6748001473106138E-2</v>
      </c>
      <c r="D258" s="205"/>
    </row>
    <row r="259" spans="1:4" s="37" customFormat="1" ht="13.5" customHeight="1">
      <c r="A259" s="289" t="s">
        <v>1216</v>
      </c>
      <c r="B259" s="445">
        <v>0.66176396199999921</v>
      </c>
      <c r="C259" s="442">
        <v>2.674204322507857E-2</v>
      </c>
      <c r="D259" s="205"/>
    </row>
    <row r="260" spans="1:4" s="37" customFormat="1" ht="13.5" customHeight="1">
      <c r="A260" s="289" t="s">
        <v>1229</v>
      </c>
      <c r="B260" s="445">
        <v>0.64762771826999987</v>
      </c>
      <c r="C260" s="442">
        <v>2.617079416563238E-2</v>
      </c>
      <c r="D260" s="205"/>
    </row>
    <row r="261" spans="1:4" s="37" customFormat="1" ht="13.5" customHeight="1">
      <c r="A261" s="289" t="s">
        <v>1262</v>
      </c>
      <c r="B261" s="445">
        <v>0.64631379999999994</v>
      </c>
      <c r="C261" s="442">
        <v>2.6117698407645846E-2</v>
      </c>
      <c r="D261" s="205"/>
    </row>
    <row r="262" spans="1:4" s="37" customFormat="1" ht="13.5" customHeight="1">
      <c r="A262" s="289" t="s">
        <v>1111</v>
      </c>
      <c r="B262" s="445">
        <v>0.59110275300000015</v>
      </c>
      <c r="C262" s="442">
        <v>2.3886606522687866E-2</v>
      </c>
      <c r="D262" s="205"/>
    </row>
    <row r="263" spans="1:4" s="37" customFormat="1" ht="13.5" customHeight="1">
      <c r="A263" s="289" t="s">
        <v>1233</v>
      </c>
      <c r="B263" s="445">
        <v>0.57599104346999996</v>
      </c>
      <c r="C263" s="442">
        <v>2.3275938652175907E-2</v>
      </c>
      <c r="D263" s="205"/>
    </row>
    <row r="264" spans="1:4" s="37" customFormat="1" ht="13.5" customHeight="1">
      <c r="A264" s="289" t="s">
        <v>1223</v>
      </c>
      <c r="B264" s="445">
        <v>0.56257598220999994</v>
      </c>
      <c r="C264" s="442">
        <v>2.2733832752365672E-2</v>
      </c>
      <c r="D264" s="205"/>
    </row>
    <row r="265" spans="1:4" s="37" customFormat="1" ht="13.5" customHeight="1">
      <c r="A265" s="289" t="s">
        <v>1240</v>
      </c>
      <c r="B265" s="445">
        <v>0.55219425731999994</v>
      </c>
      <c r="C265" s="442">
        <v>2.2314304715631547E-2</v>
      </c>
      <c r="D265" s="205"/>
    </row>
    <row r="266" spans="1:4" s="37" customFormat="1" ht="13.5" customHeight="1">
      <c r="A266" s="289" t="s">
        <v>1218</v>
      </c>
      <c r="B266" s="445">
        <v>0.54883749999999987</v>
      </c>
      <c r="C266" s="442">
        <v>2.2178657333026659E-2</v>
      </c>
      <c r="D266" s="205"/>
    </row>
    <row r="267" spans="1:4" s="37" customFormat="1" ht="13.5" customHeight="1">
      <c r="A267" s="289" t="s">
        <v>1228</v>
      </c>
      <c r="B267" s="445">
        <v>0.53984638851</v>
      </c>
      <c r="C267" s="442">
        <v>2.181532432320181E-2</v>
      </c>
      <c r="D267" s="205"/>
    </row>
    <row r="268" spans="1:4" s="37" customFormat="1" ht="13.5" customHeight="1">
      <c r="A268" s="289" t="s">
        <v>1107</v>
      </c>
      <c r="B268" s="445">
        <v>0.5366453000000001</v>
      </c>
      <c r="C268" s="442">
        <v>2.1685967555204039E-2</v>
      </c>
      <c r="D268" s="205"/>
    </row>
    <row r="269" spans="1:4" s="37" customFormat="1" ht="13.5" customHeight="1">
      <c r="A269" s="289" t="s">
        <v>1248</v>
      </c>
      <c r="B269" s="445">
        <v>0.53204299999999982</v>
      </c>
      <c r="C269" s="442">
        <v>2.1499987488893348E-2</v>
      </c>
      <c r="D269" s="205"/>
    </row>
    <row r="270" spans="1:4" s="37" customFormat="1" ht="13.5" customHeight="1">
      <c r="A270" s="289" t="s">
        <v>1261</v>
      </c>
      <c r="B270" s="445">
        <v>0.51122649999999992</v>
      </c>
      <c r="C270" s="442">
        <v>2.065878764308662E-2</v>
      </c>
      <c r="D270" s="205"/>
    </row>
    <row r="271" spans="1:4" s="37" customFormat="1" ht="13.5" customHeight="1">
      <c r="A271" s="289" t="s">
        <v>1251</v>
      </c>
      <c r="B271" s="445">
        <v>0.50464579999999992</v>
      </c>
      <c r="C271" s="442">
        <v>2.0392859949896109E-2</v>
      </c>
      <c r="D271" s="205"/>
    </row>
    <row r="272" spans="1:4" s="37" customFormat="1" ht="13.5" customHeight="1">
      <c r="A272" s="289" t="s">
        <v>1249</v>
      </c>
      <c r="B272" s="445">
        <v>0.50088550000000009</v>
      </c>
      <c r="C272" s="442">
        <v>2.0240905309097373E-2</v>
      </c>
      <c r="D272" s="205"/>
    </row>
    <row r="273" spans="1:4" s="37" customFormat="1" ht="13.5" customHeight="1">
      <c r="A273" s="289" t="s">
        <v>1210</v>
      </c>
      <c r="B273" s="445">
        <v>0.48454252899999961</v>
      </c>
      <c r="C273" s="442">
        <v>1.9580481862061405E-2</v>
      </c>
      <c r="D273" s="205"/>
    </row>
    <row r="274" spans="1:4" s="37" customFormat="1" ht="13.5" customHeight="1">
      <c r="A274" s="289" t="s">
        <v>1258</v>
      </c>
      <c r="B274" s="445">
        <v>0.47730199999999989</v>
      </c>
      <c r="C274" s="442">
        <v>1.9287890317932523E-2</v>
      </c>
      <c r="D274" s="205"/>
    </row>
    <row r="275" spans="1:4" s="37" customFormat="1" ht="13.5" customHeight="1">
      <c r="A275" s="289" t="s">
        <v>1361</v>
      </c>
      <c r="B275" s="445">
        <v>0.46330691906999999</v>
      </c>
      <c r="C275" s="442">
        <v>1.8722345681688745E-2</v>
      </c>
      <c r="D275" s="205"/>
    </row>
    <row r="276" spans="1:4" s="37" customFormat="1" ht="13.5" customHeight="1">
      <c r="A276" s="289" t="s">
        <v>1235</v>
      </c>
      <c r="B276" s="445">
        <v>0.46054532846999996</v>
      </c>
      <c r="C276" s="442">
        <v>1.8610749131504931E-2</v>
      </c>
      <c r="D276" s="205"/>
    </row>
    <row r="277" spans="1:4" s="37" customFormat="1" ht="13.5" customHeight="1">
      <c r="A277" s="289" t="s">
        <v>1247</v>
      </c>
      <c r="B277" s="445">
        <v>0.45496308699999988</v>
      </c>
      <c r="C277" s="442">
        <v>1.8385169391211417E-2</v>
      </c>
      <c r="D277" s="205"/>
    </row>
    <row r="278" spans="1:4" s="37" customFormat="1" ht="13.5" customHeight="1">
      <c r="A278" s="289" t="s">
        <v>1227</v>
      </c>
      <c r="B278" s="445">
        <v>0.42994309783000006</v>
      </c>
      <c r="C278" s="442">
        <v>1.737410552207444E-2</v>
      </c>
      <c r="D278" s="205"/>
    </row>
    <row r="279" spans="1:4" s="37" customFormat="1" ht="13.5" customHeight="1">
      <c r="A279" s="289" t="s">
        <v>1226</v>
      </c>
      <c r="B279" s="445">
        <v>0.42790199999999956</v>
      </c>
      <c r="C279" s="442">
        <v>1.729162426058126E-2</v>
      </c>
      <c r="D279" s="205"/>
    </row>
    <row r="280" spans="1:4" s="37" customFormat="1" ht="13.5" customHeight="1">
      <c r="A280" s="289" t="s">
        <v>1214</v>
      </c>
      <c r="B280" s="445">
        <v>0.4212709999999999</v>
      </c>
      <c r="C280" s="442">
        <v>1.7023663932113738E-2</v>
      </c>
      <c r="D280" s="205"/>
    </row>
    <row r="281" spans="1:4" s="37" customFormat="1" ht="13.5" customHeight="1">
      <c r="A281" s="289" t="s">
        <v>1649</v>
      </c>
      <c r="B281" s="445">
        <v>0.41961931100000005</v>
      </c>
      <c r="C281" s="442">
        <v>1.6956918776486207E-2</v>
      </c>
      <c r="D281" s="205"/>
    </row>
    <row r="282" spans="1:4" s="37" customFormat="1" ht="13.5" customHeight="1">
      <c r="A282" s="289" t="s">
        <v>1191</v>
      </c>
      <c r="B282" s="445">
        <v>0.41494600000000004</v>
      </c>
      <c r="C282" s="442">
        <v>1.6768069138333449E-2</v>
      </c>
      <c r="D282" s="205"/>
    </row>
    <row r="283" spans="1:4" s="37" customFormat="1" ht="13.5" customHeight="1">
      <c r="A283" s="287" t="s">
        <v>1237</v>
      </c>
      <c r="B283" s="445">
        <v>0.40423031694999995</v>
      </c>
      <c r="C283" s="442">
        <v>1.633504577084257E-2</v>
      </c>
      <c r="D283" s="205"/>
    </row>
    <row r="284" spans="1:4" s="37" customFormat="1" ht="13.5" customHeight="1">
      <c r="A284" s="287" t="s">
        <v>1231</v>
      </c>
      <c r="B284" s="445">
        <v>0.39848230783999999</v>
      </c>
      <c r="C284" s="442">
        <v>1.6102767319756767E-2</v>
      </c>
      <c r="D284" s="205"/>
    </row>
    <row r="285" spans="1:4" s="37" customFormat="1" ht="13.5" customHeight="1">
      <c r="A285" s="289" t="s">
        <v>1410</v>
      </c>
      <c r="B285" s="445">
        <v>0.38511234999999999</v>
      </c>
      <c r="C285" s="442">
        <v>1.5562484060157391E-2</v>
      </c>
      <c r="D285" s="205"/>
    </row>
    <row r="286" spans="1:4" s="37" customFormat="1" ht="13.5" customHeight="1">
      <c r="A286" s="287" t="s">
        <v>1271</v>
      </c>
      <c r="B286" s="445">
        <v>0.38457259999999927</v>
      </c>
      <c r="C286" s="442">
        <v>1.5540672630917374E-2</v>
      </c>
      <c r="D286" s="205"/>
    </row>
    <row r="287" spans="1:4" s="37" customFormat="1" ht="13.5" customHeight="1">
      <c r="A287" s="287" t="s">
        <v>1272</v>
      </c>
      <c r="B287" s="445">
        <v>0.33775879999999803</v>
      </c>
      <c r="C287" s="442">
        <v>1.3648915546795259E-2</v>
      </c>
      <c r="D287" s="205"/>
    </row>
    <row r="288" spans="1:4" s="37" customFormat="1" ht="13.5" customHeight="1">
      <c r="A288" s="287" t="s">
        <v>1224</v>
      </c>
      <c r="B288" s="445">
        <v>0.29342949999999929</v>
      </c>
      <c r="C288" s="442">
        <v>1.1857557714079908E-2</v>
      </c>
      <c r="D288" s="205"/>
    </row>
    <row r="289" spans="1:4" s="37" customFormat="1" ht="13.5" customHeight="1">
      <c r="A289" s="287" t="s">
        <v>1253</v>
      </c>
      <c r="B289" s="445">
        <v>0.28294717799999952</v>
      </c>
      <c r="C289" s="442">
        <v>1.1433964523577362E-2</v>
      </c>
      <c r="D289" s="205"/>
    </row>
    <row r="290" spans="1:4" s="37" customFormat="1" ht="13.5" customHeight="1">
      <c r="A290" s="287" t="s">
        <v>1255</v>
      </c>
      <c r="B290" s="445">
        <v>0.2730475</v>
      </c>
      <c r="C290" s="442">
        <v>1.1033916119324205E-2</v>
      </c>
      <c r="D290" s="205"/>
    </row>
    <row r="291" spans="1:4" s="37" customFormat="1" ht="13.5" customHeight="1">
      <c r="A291" s="287" t="s">
        <v>1665</v>
      </c>
      <c r="B291" s="445">
        <v>0.26433117500000081</v>
      </c>
      <c r="C291" s="442">
        <v>1.0681687298629053E-2</v>
      </c>
      <c r="D291" s="205"/>
    </row>
    <row r="292" spans="1:4" s="37" customFormat="1" ht="13.5" customHeight="1">
      <c r="A292" s="287" t="s">
        <v>1057</v>
      </c>
      <c r="B292" s="445">
        <v>0.24983790899999953</v>
      </c>
      <c r="C292" s="442">
        <v>1.0096010882111532E-2</v>
      </c>
      <c r="D292" s="205"/>
    </row>
    <row r="293" spans="1:4" s="37" customFormat="1" ht="13.5" customHeight="1">
      <c r="A293" s="287" t="s">
        <v>1198</v>
      </c>
      <c r="B293" s="445">
        <v>0.21134559999999766</v>
      </c>
      <c r="C293" s="442">
        <v>8.540527280375099E-3</v>
      </c>
      <c r="D293" s="205"/>
    </row>
    <row r="294" spans="1:4" s="37" customFormat="1" ht="13.5" customHeight="1">
      <c r="A294" s="287" t="s">
        <v>1058</v>
      </c>
      <c r="B294" s="445">
        <v>0.20651699999999981</v>
      </c>
      <c r="C294" s="442">
        <v>8.3454023758301205E-3</v>
      </c>
      <c r="D294" s="205"/>
    </row>
    <row r="295" spans="1:4" s="37" customFormat="1" ht="13.5" customHeight="1">
      <c r="A295" s="287" t="s">
        <v>1263</v>
      </c>
      <c r="B295" s="445">
        <v>0.20018200000000094</v>
      </c>
      <c r="C295" s="442">
        <v>8.0894034796091096E-3</v>
      </c>
      <c r="D295" s="205"/>
    </row>
    <row r="296" spans="1:4" s="37" customFormat="1" ht="13.5" customHeight="1">
      <c r="A296" s="287" t="s">
        <v>266</v>
      </c>
      <c r="B296" s="445">
        <v>0.13962319999999998</v>
      </c>
      <c r="C296" s="442">
        <v>5.642207590663262E-3</v>
      </c>
      <c r="D296" s="205"/>
    </row>
    <row r="297" spans="1:4" s="37" customFormat="1" ht="13.5" customHeight="1">
      <c r="A297" s="287" t="s">
        <v>1109</v>
      </c>
      <c r="B297" s="445">
        <v>0.12910229999999995</v>
      </c>
      <c r="C297" s="442">
        <v>5.2170554537647436E-3</v>
      </c>
      <c r="D297" s="205"/>
    </row>
    <row r="298" spans="1:4" s="37" customFormat="1" ht="13.5" customHeight="1">
      <c r="A298" s="287" t="s">
        <v>1260</v>
      </c>
      <c r="B298" s="445">
        <v>0.12151560000000004</v>
      </c>
      <c r="C298" s="441">
        <v>4.9104750550338413E-3</v>
      </c>
      <c r="D298" s="205"/>
    </row>
    <row r="299" spans="1:4" s="37" customFormat="1" ht="13.5" customHeight="1">
      <c r="A299" s="287" t="s">
        <v>1767</v>
      </c>
      <c r="B299" s="445">
        <v>7.5885999999999953E-2</v>
      </c>
      <c r="C299" s="441">
        <v>3.0665717819464964E-3</v>
      </c>
      <c r="D299" s="205"/>
    </row>
    <row r="300" spans="1:4" s="37" customFormat="1" ht="13.5" customHeight="1">
      <c r="A300" s="287" t="s">
        <v>1266</v>
      </c>
      <c r="B300" s="445">
        <v>7.4376100000000014E-2</v>
      </c>
      <c r="C300" s="441">
        <v>3.0055563544162433E-3</v>
      </c>
      <c r="D300" s="205"/>
    </row>
    <row r="301" spans="1:4" s="37" customFormat="1" ht="13.5" customHeight="1">
      <c r="A301" s="287" t="s">
        <v>1289</v>
      </c>
      <c r="B301" s="445">
        <v>7.3014825000000144E-2</v>
      </c>
      <c r="C301" s="441">
        <v>2.9505468994117782E-3</v>
      </c>
      <c r="D301" s="205"/>
    </row>
    <row r="302" spans="1:4" s="37" customFormat="1" ht="13.5" customHeight="1">
      <c r="A302" s="287" t="s">
        <v>1254</v>
      </c>
      <c r="B302" s="445">
        <v>4.8472999999999988E-2</v>
      </c>
      <c r="C302" s="441">
        <v>1.9588057610928577E-3</v>
      </c>
      <c r="D302" s="205"/>
    </row>
    <row r="303" spans="1:4" s="37" customFormat="1" ht="13.5" customHeight="1">
      <c r="A303" s="287" t="s">
        <v>1269</v>
      </c>
      <c r="B303" s="445">
        <v>1.08288E-2</v>
      </c>
      <c r="C303" s="455">
        <v>4.3759445104949845E-4</v>
      </c>
      <c r="D303" s="205"/>
    </row>
    <row r="304" spans="1:4" s="37" customFormat="1" ht="13.5" customHeight="1">
      <c r="A304" s="287" t="s">
        <v>1270</v>
      </c>
      <c r="B304" s="445">
        <v>9.1330999999999982E-3</v>
      </c>
      <c r="C304" s="455">
        <v>4.3759445104949845E-4</v>
      </c>
      <c r="D304" s="205"/>
    </row>
    <row r="305" spans="1:4" s="37" customFormat="1" ht="13.5" customHeight="1">
      <c r="A305" s="287" t="s">
        <v>1298</v>
      </c>
      <c r="B305" s="445">
        <v>8.8726629999999994E-3</v>
      </c>
      <c r="C305" s="455">
        <v>3.5854647743352881E-4</v>
      </c>
      <c r="D305" s="205"/>
    </row>
    <row r="306" spans="1:4" s="37" customFormat="1" ht="13.5" customHeight="1">
      <c r="A306" s="287" t="s">
        <v>700</v>
      </c>
      <c r="B306" s="445">
        <v>7.8479999999999991E-3</v>
      </c>
      <c r="C306" s="455">
        <v>3.1713959550794767E-4</v>
      </c>
      <c r="D306" s="205"/>
    </row>
    <row r="307" spans="1:4" s="37" customFormat="1" ht="13.5" customHeight="1">
      <c r="A307" s="287" t="s">
        <v>1706</v>
      </c>
      <c r="B307" s="458">
        <v>4.9008000000000038E-3</v>
      </c>
      <c r="C307" s="455">
        <v>1.9804252416734858E-4</v>
      </c>
      <c r="D307" s="205"/>
    </row>
    <row r="308" spans="1:4" s="37" customFormat="1" ht="13.5" customHeight="1">
      <c r="A308" s="287" t="s">
        <v>1274</v>
      </c>
      <c r="B308" s="458">
        <v>4.2647860000000004E-3</v>
      </c>
      <c r="C308" s="455">
        <v>1.7234104319163588E-4</v>
      </c>
      <c r="D308" s="205"/>
    </row>
    <row r="309" spans="1:4" s="37" customFormat="1">
      <c r="A309" s="292" t="s">
        <v>117</v>
      </c>
      <c r="B309" s="293">
        <v>2474.6200446621065</v>
      </c>
      <c r="C309" s="294">
        <v>100.00006852365104</v>
      </c>
      <c r="D309" s="205"/>
    </row>
    <row r="310" spans="1:4">
      <c r="A310" s="295" t="s">
        <v>466</v>
      </c>
      <c r="B310" s="293">
        <v>576.59075838199976</v>
      </c>
      <c r="C310" s="294">
        <v>23.300173278145799</v>
      </c>
      <c r="D310" s="204"/>
    </row>
  </sheetData>
  <sortState ref="B243:C308">
    <sortCondition descending="1" ref="B243"/>
  </sortState>
  <mergeCells count="1">
    <mergeCell ref="A1:C1"/>
  </mergeCells>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9">
    <tabColor rgb="FF7030A0"/>
  </sheetPr>
  <dimension ref="A1:C312"/>
  <sheetViews>
    <sheetView view="pageBreakPreview" zoomScaleNormal="90" zoomScaleSheetLayoutView="100" workbookViewId="0">
      <selection activeCell="G18" sqref="G18"/>
    </sheetView>
  </sheetViews>
  <sheetFormatPr defaultRowHeight="15"/>
  <cols>
    <col min="1" max="1" width="34.85546875" style="212" bestFit="1" customWidth="1"/>
    <col min="2" max="2" width="18.140625" style="213" customWidth="1"/>
    <col min="3" max="3" width="18.140625" style="210" customWidth="1"/>
    <col min="4" max="4" width="8.5703125" style="210" customWidth="1"/>
    <col min="5" max="249" width="9.140625" style="210"/>
    <col min="250" max="250" width="36.140625" style="210" customWidth="1"/>
    <col min="251" max="252" width="18.140625" style="210" customWidth="1"/>
    <col min="253" max="505" width="9.140625" style="210"/>
    <col min="506" max="506" width="36.140625" style="210" customWidth="1"/>
    <col min="507" max="508" width="18.140625" style="210" customWidth="1"/>
    <col min="509" max="761" width="9.140625" style="210"/>
    <col min="762" max="762" width="36.140625" style="210" customWidth="1"/>
    <col min="763" max="764" width="18.140625" style="210" customWidth="1"/>
    <col min="765" max="1017" width="9.140625" style="210"/>
    <col min="1018" max="1018" width="36.140625" style="210" customWidth="1"/>
    <col min="1019" max="1020" width="18.140625" style="210" customWidth="1"/>
    <col min="1021" max="1273" width="9.140625" style="210"/>
    <col min="1274" max="1274" width="36.140625" style="210" customWidth="1"/>
    <col min="1275" max="1276" width="18.140625" style="210" customWidth="1"/>
    <col min="1277" max="1529" width="9.140625" style="210"/>
    <col min="1530" max="1530" width="36.140625" style="210" customWidth="1"/>
    <col min="1531" max="1532" width="18.140625" style="210" customWidth="1"/>
    <col min="1533" max="1785" width="9.140625" style="210"/>
    <col min="1786" max="1786" width="36.140625" style="210" customWidth="1"/>
    <col min="1787" max="1788" width="18.140625" style="210" customWidth="1"/>
    <col min="1789" max="2041" width="9.140625" style="210"/>
    <col min="2042" max="2042" width="36.140625" style="210" customWidth="1"/>
    <col min="2043" max="2044" width="18.140625" style="210" customWidth="1"/>
    <col min="2045" max="2297" width="9.140625" style="210"/>
    <col min="2298" max="2298" width="36.140625" style="210" customWidth="1"/>
    <col min="2299" max="2300" width="18.140625" style="210" customWidth="1"/>
    <col min="2301" max="2553" width="9.140625" style="210"/>
    <col min="2554" max="2554" width="36.140625" style="210" customWidth="1"/>
    <col min="2555" max="2556" width="18.140625" style="210" customWidth="1"/>
    <col min="2557" max="2809" width="9.140625" style="210"/>
    <col min="2810" max="2810" width="36.140625" style="210" customWidth="1"/>
    <col min="2811" max="2812" width="18.140625" style="210" customWidth="1"/>
    <col min="2813" max="3065" width="9.140625" style="210"/>
    <col min="3066" max="3066" width="36.140625" style="210" customWidth="1"/>
    <col min="3067" max="3068" width="18.140625" style="210" customWidth="1"/>
    <col min="3069" max="3321" width="9.140625" style="210"/>
    <col min="3322" max="3322" width="36.140625" style="210" customWidth="1"/>
    <col min="3323" max="3324" width="18.140625" style="210" customWidth="1"/>
    <col min="3325" max="3577" width="9.140625" style="210"/>
    <col min="3578" max="3578" width="36.140625" style="210" customWidth="1"/>
    <col min="3579" max="3580" width="18.140625" style="210" customWidth="1"/>
    <col min="3581" max="3833" width="9.140625" style="210"/>
    <col min="3834" max="3834" width="36.140625" style="210" customWidth="1"/>
    <col min="3835" max="3836" width="18.140625" style="210" customWidth="1"/>
    <col min="3837" max="4089" width="9.140625" style="210"/>
    <col min="4090" max="4090" width="36.140625" style="210" customWidth="1"/>
    <col min="4091" max="4092" width="18.140625" style="210" customWidth="1"/>
    <col min="4093" max="4345" width="9.140625" style="210"/>
    <col min="4346" max="4346" width="36.140625" style="210" customWidth="1"/>
    <col min="4347" max="4348" width="18.140625" style="210" customWidth="1"/>
    <col min="4349" max="4601" width="9.140625" style="210"/>
    <col min="4602" max="4602" width="36.140625" style="210" customWidth="1"/>
    <col min="4603" max="4604" width="18.140625" style="210" customWidth="1"/>
    <col min="4605" max="4857" width="9.140625" style="210"/>
    <col min="4858" max="4858" width="36.140625" style="210" customWidth="1"/>
    <col min="4859" max="4860" width="18.140625" style="210" customWidth="1"/>
    <col min="4861" max="5113" width="9.140625" style="210"/>
    <col min="5114" max="5114" width="36.140625" style="210" customWidth="1"/>
    <col min="5115" max="5116" width="18.140625" style="210" customWidth="1"/>
    <col min="5117" max="5369" width="9.140625" style="210"/>
    <col min="5370" max="5370" width="36.140625" style="210" customWidth="1"/>
    <col min="5371" max="5372" width="18.140625" style="210" customWidth="1"/>
    <col min="5373" max="5625" width="9.140625" style="210"/>
    <col min="5626" max="5626" width="36.140625" style="210" customWidth="1"/>
    <col min="5627" max="5628" width="18.140625" style="210" customWidth="1"/>
    <col min="5629" max="5881" width="9.140625" style="210"/>
    <col min="5882" max="5882" width="36.140625" style="210" customWidth="1"/>
    <col min="5883" max="5884" width="18.140625" style="210" customWidth="1"/>
    <col min="5885" max="6137" width="9.140625" style="210"/>
    <col min="6138" max="6138" width="36.140625" style="210" customWidth="1"/>
    <col min="6139" max="6140" width="18.140625" style="210" customWidth="1"/>
    <col min="6141" max="6393" width="9.140625" style="210"/>
    <col min="6394" max="6394" width="36.140625" style="210" customWidth="1"/>
    <col min="6395" max="6396" width="18.140625" style="210" customWidth="1"/>
    <col min="6397" max="6649" width="9.140625" style="210"/>
    <col min="6650" max="6650" width="36.140625" style="210" customWidth="1"/>
    <col min="6651" max="6652" width="18.140625" style="210" customWidth="1"/>
    <col min="6653" max="6905" width="9.140625" style="210"/>
    <col min="6906" max="6906" width="36.140625" style="210" customWidth="1"/>
    <col min="6907" max="6908" width="18.140625" style="210" customWidth="1"/>
    <col min="6909" max="7161" width="9.140625" style="210"/>
    <col min="7162" max="7162" width="36.140625" style="210" customWidth="1"/>
    <col min="7163" max="7164" width="18.140625" style="210" customWidth="1"/>
    <col min="7165" max="7417" width="9.140625" style="210"/>
    <col min="7418" max="7418" width="36.140625" style="210" customWidth="1"/>
    <col min="7419" max="7420" width="18.140625" style="210" customWidth="1"/>
    <col min="7421" max="7673" width="9.140625" style="210"/>
    <col min="7674" max="7674" width="36.140625" style="210" customWidth="1"/>
    <col min="7675" max="7676" width="18.140625" style="210" customWidth="1"/>
    <col min="7677" max="7929" width="9.140625" style="210"/>
    <col min="7930" max="7930" width="36.140625" style="210" customWidth="1"/>
    <col min="7931" max="7932" width="18.140625" style="210" customWidth="1"/>
    <col min="7933" max="8185" width="9.140625" style="210"/>
    <col min="8186" max="8186" width="36.140625" style="210" customWidth="1"/>
    <col min="8187" max="8188" width="18.140625" style="210" customWidth="1"/>
    <col min="8189" max="8441" width="9.140625" style="210"/>
    <col min="8442" max="8442" width="36.140625" style="210" customWidth="1"/>
    <col min="8443" max="8444" width="18.140625" style="210" customWidth="1"/>
    <col min="8445" max="8697" width="9.140625" style="210"/>
    <col min="8698" max="8698" width="36.140625" style="210" customWidth="1"/>
    <col min="8699" max="8700" width="18.140625" style="210" customWidth="1"/>
    <col min="8701" max="8953" width="9.140625" style="210"/>
    <col min="8954" max="8954" width="36.140625" style="210" customWidth="1"/>
    <col min="8955" max="8956" width="18.140625" style="210" customWidth="1"/>
    <col min="8957" max="9209" width="9.140625" style="210"/>
    <col min="9210" max="9210" width="36.140625" style="210" customWidth="1"/>
    <col min="9211" max="9212" width="18.140625" style="210" customWidth="1"/>
    <col min="9213" max="9465" width="9.140625" style="210"/>
    <col min="9466" max="9466" width="36.140625" style="210" customWidth="1"/>
    <col min="9467" max="9468" width="18.140625" style="210" customWidth="1"/>
    <col min="9469" max="9721" width="9.140625" style="210"/>
    <col min="9722" max="9722" width="36.140625" style="210" customWidth="1"/>
    <col min="9723" max="9724" width="18.140625" style="210" customWidth="1"/>
    <col min="9725" max="9977" width="9.140625" style="210"/>
    <col min="9978" max="9978" width="36.140625" style="210" customWidth="1"/>
    <col min="9979" max="9980" width="18.140625" style="210" customWidth="1"/>
    <col min="9981" max="10233" width="9.140625" style="210"/>
    <col min="10234" max="10234" width="36.140625" style="210" customWidth="1"/>
    <col min="10235" max="10236" width="18.140625" style="210" customWidth="1"/>
    <col min="10237" max="10489" width="9.140625" style="210"/>
    <col min="10490" max="10490" width="36.140625" style="210" customWidth="1"/>
    <col min="10491" max="10492" width="18.140625" style="210" customWidth="1"/>
    <col min="10493" max="10745" width="9.140625" style="210"/>
    <col min="10746" max="10746" width="36.140625" style="210" customWidth="1"/>
    <col min="10747" max="10748" width="18.140625" style="210" customWidth="1"/>
    <col min="10749" max="11001" width="9.140625" style="210"/>
    <col min="11002" max="11002" width="36.140625" style="210" customWidth="1"/>
    <col min="11003" max="11004" width="18.140625" style="210" customWidth="1"/>
    <col min="11005" max="11257" width="9.140625" style="210"/>
    <col min="11258" max="11258" width="36.140625" style="210" customWidth="1"/>
    <col min="11259" max="11260" width="18.140625" style="210" customWidth="1"/>
    <col min="11261" max="11513" width="9.140625" style="210"/>
    <col min="11514" max="11514" width="36.140625" style="210" customWidth="1"/>
    <col min="11515" max="11516" width="18.140625" style="210" customWidth="1"/>
    <col min="11517" max="11769" width="9.140625" style="210"/>
    <col min="11770" max="11770" width="36.140625" style="210" customWidth="1"/>
    <col min="11771" max="11772" width="18.140625" style="210" customWidth="1"/>
    <col min="11773" max="12025" width="9.140625" style="210"/>
    <col min="12026" max="12026" width="36.140625" style="210" customWidth="1"/>
    <col min="12027" max="12028" width="18.140625" style="210" customWidth="1"/>
    <col min="12029" max="12281" width="9.140625" style="210"/>
    <col min="12282" max="12282" width="36.140625" style="210" customWidth="1"/>
    <col min="12283" max="12284" width="18.140625" style="210" customWidth="1"/>
    <col min="12285" max="12537" width="9.140625" style="210"/>
    <col min="12538" max="12538" width="36.140625" style="210" customWidth="1"/>
    <col min="12539" max="12540" width="18.140625" style="210" customWidth="1"/>
    <col min="12541" max="12793" width="9.140625" style="210"/>
    <col min="12794" max="12794" width="36.140625" style="210" customWidth="1"/>
    <col min="12795" max="12796" width="18.140625" style="210" customWidth="1"/>
    <col min="12797" max="13049" width="9.140625" style="210"/>
    <col min="13050" max="13050" width="36.140625" style="210" customWidth="1"/>
    <col min="13051" max="13052" width="18.140625" style="210" customWidth="1"/>
    <col min="13053" max="13305" width="9.140625" style="210"/>
    <col min="13306" max="13306" width="36.140625" style="210" customWidth="1"/>
    <col min="13307" max="13308" width="18.140625" style="210" customWidth="1"/>
    <col min="13309" max="13561" width="9.140625" style="210"/>
    <col min="13562" max="13562" width="36.140625" style="210" customWidth="1"/>
    <col min="13563" max="13564" width="18.140625" style="210" customWidth="1"/>
    <col min="13565" max="13817" width="9.140625" style="210"/>
    <col min="13818" max="13818" width="36.140625" style="210" customWidth="1"/>
    <col min="13819" max="13820" width="18.140625" style="210" customWidth="1"/>
    <col min="13821" max="14073" width="9.140625" style="210"/>
    <col min="14074" max="14074" width="36.140625" style="210" customWidth="1"/>
    <col min="14075" max="14076" width="18.140625" style="210" customWidth="1"/>
    <col min="14077" max="14329" width="9.140625" style="210"/>
    <col min="14330" max="14330" width="36.140625" style="210" customWidth="1"/>
    <col min="14331" max="14332" width="18.140625" style="210" customWidth="1"/>
    <col min="14333" max="14585" width="9.140625" style="210"/>
    <col min="14586" max="14586" width="36.140625" style="210" customWidth="1"/>
    <col min="14587" max="14588" width="18.140625" style="210" customWidth="1"/>
    <col min="14589" max="14841" width="9.140625" style="210"/>
    <col min="14842" max="14842" width="36.140625" style="210" customWidth="1"/>
    <col min="14843" max="14844" width="18.140625" style="210" customWidth="1"/>
    <col min="14845" max="15097" width="9.140625" style="210"/>
    <col min="15098" max="15098" width="36.140625" style="210" customWidth="1"/>
    <col min="15099" max="15100" width="18.140625" style="210" customWidth="1"/>
    <col min="15101" max="15353" width="9.140625" style="210"/>
    <col min="15354" max="15354" width="36.140625" style="210" customWidth="1"/>
    <col min="15355" max="15356" width="18.140625" style="210" customWidth="1"/>
    <col min="15357" max="15609" width="9.140625" style="210"/>
    <col min="15610" max="15610" width="36.140625" style="210" customWidth="1"/>
    <col min="15611" max="15612" width="18.140625" style="210" customWidth="1"/>
    <col min="15613" max="15865" width="9.140625" style="210"/>
    <col min="15866" max="15866" width="36.140625" style="210" customWidth="1"/>
    <col min="15867" max="15868" width="18.140625" style="210" customWidth="1"/>
    <col min="15869" max="16121" width="9.140625" style="210"/>
    <col min="16122" max="16122" width="36.140625" style="210" customWidth="1"/>
    <col min="16123" max="16124" width="18.140625" style="210" customWidth="1"/>
    <col min="16125" max="16384" width="9.140625" style="210"/>
  </cols>
  <sheetData>
    <row r="1" spans="1:3" ht="31.5" customHeight="1">
      <c r="A1" s="648" t="s">
        <v>1783</v>
      </c>
      <c r="B1" s="648"/>
      <c r="C1" s="648"/>
    </row>
    <row r="2" spans="1:3" ht="38.25">
      <c r="A2" s="290" t="s">
        <v>471</v>
      </c>
      <c r="B2" s="291" t="s">
        <v>1330</v>
      </c>
      <c r="C2" s="291" t="s">
        <v>179</v>
      </c>
    </row>
    <row r="3" spans="1:3" s="211" customFormat="1">
      <c r="A3" s="296" t="s">
        <v>1704</v>
      </c>
      <c r="B3" s="297">
        <v>101.23062498899988</v>
      </c>
      <c r="C3" s="297">
        <v>3.6497453820755079</v>
      </c>
    </row>
    <row r="4" spans="1:3" s="211" customFormat="1">
      <c r="A4" s="296" t="s">
        <v>1379</v>
      </c>
      <c r="B4" s="297">
        <v>99.738463999999922</v>
      </c>
      <c r="C4" s="297">
        <v>3.5959473572237637</v>
      </c>
    </row>
    <row r="5" spans="1:3" s="211" customFormat="1">
      <c r="A5" s="296" t="s">
        <v>904</v>
      </c>
      <c r="B5" s="297">
        <v>86.540976000000015</v>
      </c>
      <c r="C5" s="297">
        <v>3.1201281978712392</v>
      </c>
    </row>
    <row r="6" spans="1:3" s="211" customFormat="1">
      <c r="A6" s="296" t="s">
        <v>913</v>
      </c>
      <c r="B6" s="297">
        <v>84.558701399999947</v>
      </c>
      <c r="C6" s="297">
        <v>3.0486597310101291</v>
      </c>
    </row>
    <row r="7" spans="1:3" s="211" customFormat="1">
      <c r="A7" s="296" t="s">
        <v>893</v>
      </c>
      <c r="B7" s="297">
        <v>76.983539557</v>
      </c>
      <c r="C7" s="297">
        <v>2.7755466097786048</v>
      </c>
    </row>
    <row r="8" spans="1:3" s="211" customFormat="1">
      <c r="A8" s="296" t="s">
        <v>925</v>
      </c>
      <c r="B8" s="297">
        <v>76.807864744</v>
      </c>
      <c r="C8" s="297">
        <v>2.769212870976109</v>
      </c>
    </row>
    <row r="9" spans="1:3" s="211" customFormat="1">
      <c r="A9" s="296" t="s">
        <v>1378</v>
      </c>
      <c r="B9" s="297">
        <v>72.028552499999975</v>
      </c>
      <c r="C9" s="297">
        <v>2.5969006601808933</v>
      </c>
    </row>
    <row r="10" spans="1:3" s="211" customFormat="1">
      <c r="A10" s="296" t="s">
        <v>895</v>
      </c>
      <c r="B10" s="297">
        <v>68.236674303000001</v>
      </c>
      <c r="C10" s="297">
        <v>2.460189166594863</v>
      </c>
    </row>
    <row r="11" spans="1:3" s="211" customFormat="1">
      <c r="A11" s="296" t="s">
        <v>897</v>
      </c>
      <c r="B11" s="297">
        <v>60.144145200000011</v>
      </c>
      <c r="C11" s="297">
        <v>2.1684230066388683</v>
      </c>
    </row>
    <row r="12" spans="1:3" s="211" customFormat="1">
      <c r="A12" s="296" t="s">
        <v>1662</v>
      </c>
      <c r="B12" s="297">
        <v>59.604651217000004</v>
      </c>
      <c r="C12" s="297">
        <v>2.1489722161955043</v>
      </c>
    </row>
    <row r="13" spans="1:3" s="211" customFormat="1">
      <c r="A13" s="296" t="s">
        <v>910</v>
      </c>
      <c r="B13" s="297">
        <v>58.727187220999987</v>
      </c>
      <c r="C13" s="297">
        <v>2.1173363335988435</v>
      </c>
    </row>
    <row r="14" spans="1:3" s="211" customFormat="1">
      <c r="A14" s="296" t="s">
        <v>1404</v>
      </c>
      <c r="B14" s="297">
        <v>58.557510000000008</v>
      </c>
      <c r="C14" s="297">
        <v>2.1112188305817936</v>
      </c>
    </row>
    <row r="15" spans="1:3" s="211" customFormat="1">
      <c r="A15" s="296" t="s">
        <v>1074</v>
      </c>
      <c r="B15" s="297">
        <v>55.441712591999995</v>
      </c>
      <c r="C15" s="297">
        <v>1.9988825963387806</v>
      </c>
    </row>
    <row r="16" spans="1:3" s="211" customFormat="1">
      <c r="A16" s="296" t="s">
        <v>1053</v>
      </c>
      <c r="B16" s="297">
        <v>52.521714732999996</v>
      </c>
      <c r="C16" s="297">
        <v>1.8936056734440174</v>
      </c>
    </row>
    <row r="17" spans="1:3" s="211" customFormat="1">
      <c r="A17" s="296" t="s">
        <v>933</v>
      </c>
      <c r="B17" s="297">
        <v>48.874644839000005</v>
      </c>
      <c r="C17" s="297">
        <v>1.7621150646961263</v>
      </c>
    </row>
    <row r="18" spans="1:3" s="211" customFormat="1">
      <c r="A18" s="296" t="s">
        <v>1280</v>
      </c>
      <c r="B18" s="297">
        <v>41.751659427000007</v>
      </c>
      <c r="C18" s="297">
        <v>1.5053046072198129</v>
      </c>
    </row>
    <row r="19" spans="1:3" s="211" customFormat="1">
      <c r="A19" s="296" t="s">
        <v>950</v>
      </c>
      <c r="B19" s="297">
        <v>41.026332175</v>
      </c>
      <c r="C19" s="297">
        <v>1.4791538273666982</v>
      </c>
    </row>
    <row r="20" spans="1:3" s="211" customFormat="1">
      <c r="A20" s="296" t="s">
        <v>57</v>
      </c>
      <c r="B20" s="297">
        <v>35.059164200000005</v>
      </c>
      <c r="C20" s="297">
        <v>1.2640149426350109</v>
      </c>
    </row>
    <row r="21" spans="1:3" s="211" customFormat="1">
      <c r="A21" s="296" t="s">
        <v>915</v>
      </c>
      <c r="B21" s="297">
        <v>33.853646969999993</v>
      </c>
      <c r="C21" s="297">
        <v>1.2205515051260247</v>
      </c>
    </row>
    <row r="22" spans="1:3" s="211" customFormat="1">
      <c r="A22" s="296" t="s">
        <v>1402</v>
      </c>
      <c r="B22" s="297">
        <v>31.268057800000008</v>
      </c>
      <c r="C22" s="297">
        <v>1.1273312752383073</v>
      </c>
    </row>
    <row r="23" spans="1:3" s="211" customFormat="1">
      <c r="A23" s="296" t="s">
        <v>1111</v>
      </c>
      <c r="B23" s="297">
        <v>29.182547280999998</v>
      </c>
      <c r="C23" s="297">
        <v>1.0521407645917782</v>
      </c>
    </row>
    <row r="24" spans="1:3" s="211" customFormat="1">
      <c r="A24" s="296" t="s">
        <v>1380</v>
      </c>
      <c r="B24" s="297">
        <v>29.090556999999972</v>
      </c>
      <c r="C24" s="297">
        <v>1.0488241684202921</v>
      </c>
    </row>
    <row r="25" spans="1:3" s="211" customFormat="1" ht="22.5">
      <c r="A25" s="296" t="s">
        <v>1358</v>
      </c>
      <c r="B25" s="297">
        <v>26.661472644999996</v>
      </c>
      <c r="C25" s="297">
        <v>0.96124652669086108</v>
      </c>
    </row>
    <row r="26" spans="1:3" s="211" customFormat="1">
      <c r="A26" s="296" t="s">
        <v>72</v>
      </c>
      <c r="B26" s="297">
        <v>26.482638278999946</v>
      </c>
      <c r="C26" s="297">
        <v>0.95479887410019471</v>
      </c>
    </row>
    <row r="27" spans="1:3" s="211" customFormat="1">
      <c r="A27" s="296" t="s">
        <v>985</v>
      </c>
      <c r="B27" s="297">
        <v>26.424516700000005</v>
      </c>
      <c r="C27" s="297">
        <v>0.95270337222438384</v>
      </c>
    </row>
    <row r="28" spans="1:3" s="211" customFormat="1">
      <c r="A28" s="296" t="s">
        <v>946</v>
      </c>
      <c r="B28" s="297">
        <v>25.94735729999999</v>
      </c>
      <c r="C28" s="297">
        <v>0.93549997832206211</v>
      </c>
    </row>
    <row r="29" spans="1:3" s="211" customFormat="1" ht="22.5">
      <c r="A29" s="296" t="s">
        <v>1077</v>
      </c>
      <c r="B29" s="297">
        <v>25.614864999999984</v>
      </c>
      <c r="C29" s="297">
        <v>0.92351237835779676</v>
      </c>
    </row>
    <row r="30" spans="1:3" s="211" customFormat="1">
      <c r="A30" s="296" t="s">
        <v>1054</v>
      </c>
      <c r="B30" s="297">
        <v>25.283453425999987</v>
      </c>
      <c r="C30" s="297">
        <v>0.91156374263709172</v>
      </c>
    </row>
    <row r="31" spans="1:3" s="211" customFormat="1">
      <c r="A31" s="296" t="s">
        <v>1072</v>
      </c>
      <c r="B31" s="297">
        <v>24.576791745000005</v>
      </c>
      <c r="C31" s="297">
        <v>0.8860859269345841</v>
      </c>
    </row>
    <row r="32" spans="1:3" s="211" customFormat="1">
      <c r="A32" s="296" t="s">
        <v>1083</v>
      </c>
      <c r="B32" s="297">
        <v>23.778765500000002</v>
      </c>
      <c r="C32" s="297">
        <v>0.85731407451561192</v>
      </c>
    </row>
    <row r="33" spans="1:3" s="211" customFormat="1">
      <c r="A33" s="296" t="s">
        <v>1663</v>
      </c>
      <c r="B33" s="297">
        <v>22.582856676000006</v>
      </c>
      <c r="C33" s="297">
        <v>0.81419705623925909</v>
      </c>
    </row>
    <row r="34" spans="1:3" s="211" customFormat="1">
      <c r="A34" s="296" t="s">
        <v>907</v>
      </c>
      <c r="B34" s="297">
        <v>21.938946723000001</v>
      </c>
      <c r="C34" s="297">
        <v>0.790981676726492</v>
      </c>
    </row>
    <row r="35" spans="1:3" s="211" customFormat="1">
      <c r="A35" s="296" t="s">
        <v>1111</v>
      </c>
      <c r="B35" s="297">
        <v>20.979454991000004</v>
      </c>
      <c r="C35" s="297">
        <v>0.75638838523602514</v>
      </c>
    </row>
    <row r="36" spans="1:3" s="211" customFormat="1">
      <c r="A36" s="296" t="s">
        <v>1683</v>
      </c>
      <c r="B36" s="297">
        <v>20.63841757614</v>
      </c>
      <c r="C36" s="297">
        <v>0.74409270169030439</v>
      </c>
    </row>
    <row r="37" spans="1:3" s="211" customFormat="1">
      <c r="A37" s="296" t="s">
        <v>1073</v>
      </c>
      <c r="B37" s="297">
        <v>20.077292604</v>
      </c>
      <c r="C37" s="297">
        <v>0.72386203260120463</v>
      </c>
    </row>
    <row r="38" spans="1:3" s="211" customFormat="1">
      <c r="A38" s="296" t="s">
        <v>1172</v>
      </c>
      <c r="B38" s="297">
        <v>18.87493675</v>
      </c>
      <c r="C38" s="297">
        <v>0.68051257460640513</v>
      </c>
    </row>
    <row r="39" spans="1:3" s="211" customFormat="1" ht="22.5">
      <c r="A39" s="296" t="s">
        <v>1079</v>
      </c>
      <c r="B39" s="297">
        <v>17.957496799999998</v>
      </c>
      <c r="C39" s="297">
        <v>0.64743540827252199</v>
      </c>
    </row>
    <row r="40" spans="1:3" s="211" customFormat="1">
      <c r="A40" s="298" t="s">
        <v>911</v>
      </c>
      <c r="B40" s="297">
        <v>16.577125700000007</v>
      </c>
      <c r="C40" s="297">
        <v>0.59766783004880852</v>
      </c>
    </row>
    <row r="41" spans="1:3" s="211" customFormat="1">
      <c r="A41" s="296" t="s">
        <v>1100</v>
      </c>
      <c r="B41" s="297">
        <v>15.837284999999996</v>
      </c>
      <c r="C41" s="297">
        <v>0.57099378572091886</v>
      </c>
    </row>
    <row r="42" spans="1:3" s="211" customFormat="1">
      <c r="A42" s="298" t="s">
        <v>1086</v>
      </c>
      <c r="B42" s="297">
        <v>15.620510499999993</v>
      </c>
      <c r="C42" s="297">
        <v>0.56317824837327624</v>
      </c>
    </row>
    <row r="43" spans="1:3" s="211" customFormat="1">
      <c r="A43" s="296" t="s">
        <v>1684</v>
      </c>
      <c r="B43" s="297">
        <v>15.530595298409999</v>
      </c>
      <c r="C43" s="297">
        <v>0.55993646663166263</v>
      </c>
    </row>
    <row r="44" spans="1:3" s="211" customFormat="1" ht="22.5">
      <c r="A44" s="298" t="s">
        <v>1097</v>
      </c>
      <c r="B44" s="297">
        <v>14.565002199999999</v>
      </c>
      <c r="C44" s="297">
        <v>0.52512319789733619</v>
      </c>
    </row>
    <row r="45" spans="1:3" s="211" customFormat="1">
      <c r="A45" s="296" t="s">
        <v>1094</v>
      </c>
      <c r="B45" s="297">
        <v>14.42674259</v>
      </c>
      <c r="C45" s="297">
        <v>0.5201384181117733</v>
      </c>
    </row>
    <row r="46" spans="1:3" s="211" customFormat="1">
      <c r="A46" s="296" t="s">
        <v>1403</v>
      </c>
      <c r="B46" s="297">
        <v>13.979239900000003</v>
      </c>
      <c r="C46" s="297">
        <v>0.50400426032630752</v>
      </c>
    </row>
    <row r="47" spans="1:3" s="211" customFormat="1">
      <c r="A47" s="296" t="s">
        <v>1637</v>
      </c>
      <c r="B47" s="297">
        <v>13.77970992</v>
      </c>
      <c r="C47" s="297">
        <v>0.49681045288740477</v>
      </c>
    </row>
    <row r="48" spans="1:3" s="211" customFormat="1">
      <c r="A48" s="296" t="s">
        <v>1106</v>
      </c>
      <c r="B48" s="297">
        <v>13.384330851</v>
      </c>
      <c r="C48" s="297">
        <v>0.48255554799662825</v>
      </c>
    </row>
    <row r="49" spans="1:3" s="211" customFormat="1">
      <c r="A49" s="298" t="s">
        <v>943</v>
      </c>
      <c r="B49" s="297">
        <v>13.078174176000001</v>
      </c>
      <c r="C49" s="297">
        <v>0.47151744652393401</v>
      </c>
    </row>
    <row r="50" spans="1:3" s="211" customFormat="1">
      <c r="A50" s="296" t="s">
        <v>1279</v>
      </c>
      <c r="B50" s="297">
        <v>12.762195122</v>
      </c>
      <c r="C50" s="297">
        <v>0.46012521128588812</v>
      </c>
    </row>
    <row r="51" spans="1:3" s="211" customFormat="1">
      <c r="A51" s="296" t="s">
        <v>1126</v>
      </c>
      <c r="B51" s="297">
        <v>12.739743856999977</v>
      </c>
      <c r="C51" s="297">
        <v>0.45931575860529378</v>
      </c>
    </row>
    <row r="52" spans="1:3" s="211" customFormat="1">
      <c r="A52" s="296" t="s">
        <v>1281</v>
      </c>
      <c r="B52" s="297">
        <v>12.672984861999998</v>
      </c>
      <c r="C52" s="297">
        <v>0.45690884534421639</v>
      </c>
    </row>
    <row r="53" spans="1:3" s="211" customFormat="1">
      <c r="A53" s="296" t="s">
        <v>1276</v>
      </c>
      <c r="B53" s="297">
        <v>12.331464390000001</v>
      </c>
      <c r="C53" s="297">
        <v>0.44459574576884892</v>
      </c>
    </row>
    <row r="54" spans="1:3" s="211" customFormat="1">
      <c r="A54" s="296" t="s">
        <v>1705</v>
      </c>
      <c r="B54" s="297">
        <v>12.304307671999998</v>
      </c>
      <c r="C54" s="297">
        <v>0.44361664378144533</v>
      </c>
    </row>
    <row r="55" spans="1:3" s="211" customFormat="1">
      <c r="A55" s="296" t="s">
        <v>1405</v>
      </c>
      <c r="B55" s="297">
        <v>12.259266999999999</v>
      </c>
      <c r="C55" s="297">
        <v>0.44199275788075632</v>
      </c>
    </row>
    <row r="56" spans="1:3" s="211" customFormat="1">
      <c r="A56" s="296" t="s">
        <v>1056</v>
      </c>
      <c r="B56" s="297">
        <v>12.201345359999998</v>
      </c>
      <c r="C56" s="297">
        <v>0.43990446455909388</v>
      </c>
    </row>
    <row r="57" spans="1:3" s="211" customFormat="1">
      <c r="A57" s="296" t="s">
        <v>1101</v>
      </c>
      <c r="B57" s="297">
        <v>12.126480511999999</v>
      </c>
      <c r="C57" s="297">
        <v>0.43720530476137975</v>
      </c>
    </row>
    <row r="58" spans="1:3" s="211" customFormat="1">
      <c r="A58" s="296" t="s">
        <v>1639</v>
      </c>
      <c r="B58" s="297">
        <v>12.041246478</v>
      </c>
      <c r="C58" s="297">
        <v>0.43413229674605863</v>
      </c>
    </row>
    <row r="59" spans="1:3" s="211" customFormat="1">
      <c r="A59" s="298" t="s">
        <v>1285</v>
      </c>
      <c r="B59" s="297">
        <v>12.015944399999949</v>
      </c>
      <c r="C59" s="297">
        <v>0.43322006151736536</v>
      </c>
    </row>
    <row r="60" spans="1:3" s="211" customFormat="1">
      <c r="A60" s="298" t="s">
        <v>1152</v>
      </c>
      <c r="B60" s="297">
        <v>11.900417083000002</v>
      </c>
      <c r="C60" s="297">
        <v>0.42905486653047342</v>
      </c>
    </row>
    <row r="61" spans="1:3" s="211" customFormat="1">
      <c r="A61" s="296" t="s">
        <v>1642</v>
      </c>
      <c r="B61" s="297">
        <v>11.839352</v>
      </c>
      <c r="C61" s="297">
        <v>0.42685324024683108</v>
      </c>
    </row>
    <row r="62" spans="1:3" s="211" customFormat="1">
      <c r="A62" s="296" t="s">
        <v>1089</v>
      </c>
      <c r="B62" s="297">
        <v>11.548779101000003</v>
      </c>
      <c r="C62" s="297">
        <v>0.41637699260540073</v>
      </c>
    </row>
    <row r="63" spans="1:3" s="211" customFormat="1">
      <c r="A63" s="298" t="s">
        <v>899</v>
      </c>
      <c r="B63" s="297">
        <v>11.528167099999992</v>
      </c>
      <c r="C63" s="297">
        <v>0.41563385232079519</v>
      </c>
    </row>
    <row r="64" spans="1:3" s="211" customFormat="1">
      <c r="A64" s="296" t="s">
        <v>1085</v>
      </c>
      <c r="B64" s="297">
        <v>11.282629915999999</v>
      </c>
      <c r="C64" s="297">
        <v>0.40678131186153027</v>
      </c>
    </row>
    <row r="65" spans="1:3" s="211" customFormat="1">
      <c r="A65" s="298" t="s">
        <v>1084</v>
      </c>
      <c r="B65" s="297">
        <v>11.110474233</v>
      </c>
      <c r="C65" s="297">
        <v>0.4005744509526345</v>
      </c>
    </row>
    <row r="66" spans="1:3" s="211" customFormat="1">
      <c r="A66" s="298" t="s">
        <v>1075</v>
      </c>
      <c r="B66" s="297">
        <v>10.526388854999999</v>
      </c>
      <c r="C66" s="297">
        <v>0.37951597273692678</v>
      </c>
    </row>
    <row r="67" spans="1:3" s="211" customFormat="1">
      <c r="A67" s="298" t="s">
        <v>1638</v>
      </c>
      <c r="B67" s="297">
        <v>10.489454395999998</v>
      </c>
      <c r="C67" s="297">
        <v>0.37818434635222986</v>
      </c>
    </row>
    <row r="68" spans="1:3" s="211" customFormat="1">
      <c r="A68" s="296" t="s">
        <v>1081</v>
      </c>
      <c r="B68" s="297">
        <v>10.458150871999999</v>
      </c>
      <c r="C68" s="297">
        <v>0.37705573638687506</v>
      </c>
    </row>
    <row r="69" spans="1:3" s="211" customFormat="1" ht="22.5">
      <c r="A69" s="296" t="s">
        <v>1130</v>
      </c>
      <c r="B69" s="297">
        <v>10.362846699999999</v>
      </c>
      <c r="C69" s="297">
        <v>0.37361966196090629</v>
      </c>
    </row>
    <row r="70" spans="1:3" s="211" customFormat="1" ht="22.5">
      <c r="A70" s="298" t="s">
        <v>1125</v>
      </c>
      <c r="B70" s="297">
        <v>10.225213499999995</v>
      </c>
      <c r="C70" s="297">
        <v>0.36865746661562548</v>
      </c>
    </row>
    <row r="71" spans="1:3" s="211" customFormat="1">
      <c r="A71" s="296" t="s">
        <v>1173</v>
      </c>
      <c r="B71" s="297">
        <v>10.191672372999998</v>
      </c>
      <c r="C71" s="297">
        <v>0.36744818263272849</v>
      </c>
    </row>
    <row r="72" spans="1:3" s="211" customFormat="1">
      <c r="A72" s="296" t="s">
        <v>1104</v>
      </c>
      <c r="B72" s="297">
        <v>10.131240999999992</v>
      </c>
      <c r="C72" s="297">
        <v>0.36526940398186847</v>
      </c>
    </row>
    <row r="73" spans="1:3" s="211" customFormat="1" ht="22.5">
      <c r="A73" s="298" t="s">
        <v>1088</v>
      </c>
      <c r="B73" s="297">
        <v>10.130195952999987</v>
      </c>
      <c r="C73" s="297">
        <v>0.36523172610066662</v>
      </c>
    </row>
    <row r="74" spans="1:3" s="211" customFormat="1">
      <c r="A74" s="298" t="s">
        <v>1277</v>
      </c>
      <c r="B74" s="297">
        <v>9.9979114779999989</v>
      </c>
      <c r="C74" s="297">
        <v>0.36046237244110013</v>
      </c>
    </row>
    <row r="75" spans="1:3" s="211" customFormat="1">
      <c r="A75" s="296" t="s">
        <v>1080</v>
      </c>
      <c r="B75" s="297">
        <v>9.6116108250000014</v>
      </c>
      <c r="C75" s="297">
        <v>0.34653477864690296</v>
      </c>
    </row>
    <row r="76" spans="1:3" s="211" customFormat="1">
      <c r="A76" s="298" t="s">
        <v>1283</v>
      </c>
      <c r="B76" s="297">
        <v>9.5374363000000439</v>
      </c>
      <c r="C76" s="297">
        <v>0.34386050759389253</v>
      </c>
    </row>
    <row r="77" spans="1:3" s="211" customFormat="1">
      <c r="A77" s="298" t="s">
        <v>1118</v>
      </c>
      <c r="B77" s="297">
        <v>9.4731689999999951</v>
      </c>
      <c r="C77" s="297">
        <v>0.34154342932415815</v>
      </c>
    </row>
    <row r="78" spans="1:3" s="211" customFormat="1">
      <c r="A78" s="298" t="s">
        <v>1092</v>
      </c>
      <c r="B78" s="297">
        <v>9.4320353650000026</v>
      </c>
      <c r="C78" s="297">
        <v>0.34006040682572436</v>
      </c>
    </row>
    <row r="79" spans="1:3" s="211" customFormat="1">
      <c r="A79" s="298" t="s">
        <v>1278</v>
      </c>
      <c r="B79" s="297">
        <v>9.4206331329999973</v>
      </c>
      <c r="C79" s="297">
        <v>0.33964931340817511</v>
      </c>
    </row>
    <row r="80" spans="1:3" s="211" customFormat="1">
      <c r="A80" s="298" t="s">
        <v>1717</v>
      </c>
      <c r="B80" s="297">
        <v>9.3273389999999985</v>
      </c>
      <c r="C80" s="297">
        <v>0.33628570846028027</v>
      </c>
    </row>
    <row r="81" spans="1:3" s="211" customFormat="1">
      <c r="A81" s="298" t="s">
        <v>1780</v>
      </c>
      <c r="B81" s="297">
        <v>9.2889688920000033</v>
      </c>
      <c r="C81" s="297">
        <v>0.33490232152082461</v>
      </c>
    </row>
    <row r="82" spans="1:3" s="211" customFormat="1" ht="22.5">
      <c r="A82" s="298" t="s">
        <v>1090</v>
      </c>
      <c r="B82" s="297">
        <v>9.1490720760000013</v>
      </c>
      <c r="C82" s="297">
        <v>0.32985851429135671</v>
      </c>
    </row>
    <row r="83" spans="1:3" s="211" customFormat="1">
      <c r="A83" s="298" t="s">
        <v>1076</v>
      </c>
      <c r="B83" s="297">
        <v>9.0481677000000076</v>
      </c>
      <c r="C83" s="297">
        <v>0.32622053141436463</v>
      </c>
    </row>
    <row r="84" spans="1:3" s="211" customFormat="1">
      <c r="A84" s="298" t="s">
        <v>1078</v>
      </c>
      <c r="B84" s="297">
        <v>8.895213100000003</v>
      </c>
      <c r="C84" s="297">
        <v>0.32070594188103035</v>
      </c>
    </row>
    <row r="85" spans="1:3" s="211" customFormat="1">
      <c r="A85" s="298" t="s">
        <v>1360</v>
      </c>
      <c r="B85" s="297">
        <v>8.7856810789999997</v>
      </c>
      <c r="C85" s="297">
        <v>0.31675689990013178</v>
      </c>
    </row>
    <row r="86" spans="1:3" s="211" customFormat="1" ht="22.5">
      <c r="A86" s="298" t="s">
        <v>1151</v>
      </c>
      <c r="B86" s="297">
        <v>8.7703194609999624</v>
      </c>
      <c r="C86" s="297">
        <v>0.31620305570166979</v>
      </c>
    </row>
    <row r="87" spans="1:3" s="211" customFormat="1">
      <c r="A87" s="298" t="s">
        <v>1284</v>
      </c>
      <c r="B87" s="297">
        <v>8.6937033639999992</v>
      </c>
      <c r="C87" s="297">
        <v>0.31344075678028455</v>
      </c>
    </row>
    <row r="88" spans="1:3" s="211" customFormat="1">
      <c r="A88" s="298" t="s">
        <v>1095</v>
      </c>
      <c r="B88" s="297">
        <v>8.3960264999999978</v>
      </c>
      <c r="C88" s="297">
        <v>0.30270838443888309</v>
      </c>
    </row>
    <row r="89" spans="1:3" s="211" customFormat="1" ht="22.5">
      <c r="A89" s="298" t="s">
        <v>1093</v>
      </c>
      <c r="B89" s="297">
        <v>8.3826477000000033</v>
      </c>
      <c r="C89" s="297">
        <v>0.30222602829890077</v>
      </c>
    </row>
    <row r="90" spans="1:3" s="211" customFormat="1">
      <c r="A90" s="298" t="s">
        <v>1103</v>
      </c>
      <c r="B90" s="297">
        <v>8.3061956710000011</v>
      </c>
      <c r="C90" s="297">
        <v>0.29946964464698334</v>
      </c>
    </row>
    <row r="91" spans="1:3" s="211" customFormat="1">
      <c r="A91" s="298" t="s">
        <v>1102</v>
      </c>
      <c r="B91" s="297">
        <v>8.1562676509999985</v>
      </c>
      <c r="C91" s="297">
        <v>0.29406417472423818</v>
      </c>
    </row>
    <row r="92" spans="1:3" s="211" customFormat="1">
      <c r="A92" s="298" t="s">
        <v>1096</v>
      </c>
      <c r="B92" s="297">
        <v>7.9620439999999988</v>
      </c>
      <c r="C92" s="297">
        <v>0.28706168043553731</v>
      </c>
    </row>
    <row r="93" spans="1:3" s="211" customFormat="1">
      <c r="A93" s="298" t="s">
        <v>1376</v>
      </c>
      <c r="B93" s="297">
        <v>7.8183943949999994</v>
      </c>
      <c r="C93" s="297">
        <v>0.28188257102529024</v>
      </c>
    </row>
    <row r="94" spans="1:3" s="211" customFormat="1" ht="22.5">
      <c r="A94" s="298" t="s">
        <v>1116</v>
      </c>
      <c r="B94" s="297">
        <v>7.7669477439999968</v>
      </c>
      <c r="C94" s="297">
        <v>0.28002772544935006</v>
      </c>
    </row>
    <row r="95" spans="1:3" s="211" customFormat="1" ht="22.5">
      <c r="A95" s="298" t="s">
        <v>1110</v>
      </c>
      <c r="B95" s="297">
        <v>7.7497098379999718</v>
      </c>
      <c r="C95" s="297">
        <v>0.27940623400022507</v>
      </c>
    </row>
    <row r="96" spans="1:3" s="211" customFormat="1">
      <c r="A96" s="298" t="s">
        <v>1375</v>
      </c>
      <c r="B96" s="297">
        <v>7.7227277999999977</v>
      </c>
      <c r="C96" s="297">
        <v>0.27843342988486874</v>
      </c>
    </row>
    <row r="97" spans="1:3" s="211" customFormat="1">
      <c r="A97" s="298" t="s">
        <v>1685</v>
      </c>
      <c r="B97" s="297">
        <v>7.5926875000000003</v>
      </c>
      <c r="C97" s="297">
        <v>0.27374498718820184</v>
      </c>
    </row>
    <row r="98" spans="1:3" s="211" customFormat="1">
      <c r="A98" s="298" t="s">
        <v>1098</v>
      </c>
      <c r="B98" s="297">
        <v>7.5872068219999926</v>
      </c>
      <c r="C98" s="297">
        <v>0.27354738809975065</v>
      </c>
    </row>
    <row r="99" spans="1:3" s="211" customFormat="1">
      <c r="A99" s="298" t="s">
        <v>1055</v>
      </c>
      <c r="B99" s="297">
        <v>7.4521072119999996</v>
      </c>
      <c r="C99" s="297">
        <v>0.26867653821839055</v>
      </c>
    </row>
    <row r="100" spans="1:3" s="211" customFormat="1">
      <c r="A100" s="298" t="s">
        <v>1781</v>
      </c>
      <c r="B100" s="297">
        <v>7.4466521670000008</v>
      </c>
      <c r="C100" s="297">
        <v>0.26847986329615309</v>
      </c>
    </row>
    <row r="101" spans="1:3" s="211" customFormat="1">
      <c r="A101" s="298" t="s">
        <v>1112</v>
      </c>
      <c r="B101" s="297">
        <v>7.3638663859999864</v>
      </c>
      <c r="C101" s="297">
        <v>0.26549512402442432</v>
      </c>
    </row>
    <row r="102" spans="1:3" s="211" customFormat="1">
      <c r="A102" s="298" t="s">
        <v>1144</v>
      </c>
      <c r="B102" s="297">
        <v>7.1954816669999824</v>
      </c>
      <c r="C102" s="297">
        <v>0.25942422057352565</v>
      </c>
    </row>
    <row r="103" spans="1:3" s="211" customFormat="1">
      <c r="A103" s="298" t="s">
        <v>1119</v>
      </c>
      <c r="B103" s="297">
        <v>7.0770756939999977</v>
      </c>
      <c r="C103" s="297">
        <v>0.25515523919349553</v>
      </c>
    </row>
    <row r="104" spans="1:3" s="211" customFormat="1">
      <c r="A104" s="298" t="s">
        <v>1198</v>
      </c>
      <c r="B104" s="297">
        <v>7.032017200000011</v>
      </c>
      <c r="C104" s="297">
        <v>0.25353071074256878</v>
      </c>
    </row>
    <row r="105" spans="1:3" s="211" customFormat="1">
      <c r="A105" s="298" t="s">
        <v>1138</v>
      </c>
      <c r="B105" s="297">
        <v>6.8429596891199997</v>
      </c>
      <c r="C105" s="297">
        <v>0.24671447526683216</v>
      </c>
    </row>
    <row r="106" spans="1:3" s="211" customFormat="1">
      <c r="A106" s="298" t="s">
        <v>1117</v>
      </c>
      <c r="B106" s="297">
        <v>6.5072683179999897</v>
      </c>
      <c r="C106" s="297">
        <v>0.23461153673730134</v>
      </c>
    </row>
    <row r="107" spans="1:3" s="211" customFormat="1">
      <c r="A107" s="298" t="s">
        <v>976</v>
      </c>
      <c r="B107" s="297">
        <v>6.4068842000000013</v>
      </c>
      <c r="C107" s="297">
        <v>0.2309923111211008</v>
      </c>
    </row>
    <row r="108" spans="1:3" s="211" customFormat="1">
      <c r="A108" s="298" t="s">
        <v>1275</v>
      </c>
      <c r="B108" s="297">
        <v>6.3488642549999996</v>
      </c>
      <c r="C108" s="297">
        <v>0.22890047353385837</v>
      </c>
    </row>
    <row r="109" spans="1:3" s="211" customFormat="1" ht="22.5">
      <c r="A109" s="298" t="s">
        <v>1148</v>
      </c>
      <c r="B109" s="297">
        <v>6.0218922999999993</v>
      </c>
      <c r="C109" s="297">
        <v>0.21711190280282586</v>
      </c>
    </row>
    <row r="110" spans="1:3" s="211" customFormat="1">
      <c r="A110" s="298" t="s">
        <v>908</v>
      </c>
      <c r="B110" s="297">
        <v>5.9390656999999987</v>
      </c>
      <c r="C110" s="297">
        <v>0.21412569185237618</v>
      </c>
    </row>
    <row r="111" spans="1:3" s="211" customFormat="1">
      <c r="A111" s="298" t="s">
        <v>1282</v>
      </c>
      <c r="B111" s="297">
        <v>5.7958374000000195</v>
      </c>
      <c r="C111" s="297">
        <v>0.20896177207450012</v>
      </c>
    </row>
    <row r="112" spans="1:3" s="211" customFormat="1">
      <c r="A112" s="298" t="s">
        <v>1099</v>
      </c>
      <c r="B112" s="297">
        <v>5.7666590150000001</v>
      </c>
      <c r="C112" s="297">
        <v>0.20790978137581764</v>
      </c>
    </row>
    <row r="113" spans="1:3" s="211" customFormat="1">
      <c r="A113" s="298" t="s">
        <v>1129</v>
      </c>
      <c r="B113" s="297">
        <v>5.7418565948400007</v>
      </c>
      <c r="C113" s="297">
        <v>0.20701556069454563</v>
      </c>
    </row>
    <row r="114" spans="1:3" s="211" customFormat="1">
      <c r="A114" s="298" t="s">
        <v>1359</v>
      </c>
      <c r="B114" s="297">
        <v>5.6072415889999991</v>
      </c>
      <c r="C114" s="297">
        <v>0.20216218261873112</v>
      </c>
    </row>
    <row r="115" spans="1:3" s="211" customFormat="1" ht="22.5">
      <c r="A115" s="298" t="s">
        <v>1288</v>
      </c>
      <c r="B115" s="297">
        <v>5.5716981320000007</v>
      </c>
      <c r="C115" s="297">
        <v>0.20088070709625125</v>
      </c>
    </row>
    <row r="116" spans="1:3" s="211" customFormat="1">
      <c r="A116" s="298" t="s">
        <v>1082</v>
      </c>
      <c r="B116" s="297">
        <v>5.5079416180000003</v>
      </c>
      <c r="C116" s="297">
        <v>0.19858204458602752</v>
      </c>
    </row>
    <row r="117" spans="1:3" s="211" customFormat="1" ht="22.5">
      <c r="A117" s="298" t="s">
        <v>1156</v>
      </c>
      <c r="B117" s="297">
        <v>5.4741629929999895</v>
      </c>
      <c r="C117" s="297">
        <v>0.1973641979055388</v>
      </c>
    </row>
    <row r="118" spans="1:3" s="211" customFormat="1">
      <c r="A118" s="298" t="s">
        <v>1143</v>
      </c>
      <c r="B118" s="297">
        <v>5.4392064689999993</v>
      </c>
      <c r="C118" s="297">
        <v>0.19610388352877545</v>
      </c>
    </row>
    <row r="119" spans="1:3" s="211" customFormat="1">
      <c r="A119" s="298" t="s">
        <v>1406</v>
      </c>
      <c r="B119" s="297">
        <v>5.3757844999999982</v>
      </c>
      <c r="C119" s="297">
        <v>0.19381728262608378</v>
      </c>
    </row>
    <row r="120" spans="1:3" s="211" customFormat="1">
      <c r="A120" s="298" t="s">
        <v>1718</v>
      </c>
      <c r="B120" s="297">
        <v>5.2695350000000012</v>
      </c>
      <c r="C120" s="297">
        <v>0.18998658789299327</v>
      </c>
    </row>
    <row r="121" spans="1:3" s="211" customFormat="1">
      <c r="A121" s="298" t="s">
        <v>1162</v>
      </c>
      <c r="B121" s="297">
        <v>5.2210881989999995</v>
      </c>
      <c r="C121" s="297">
        <v>0.18823989821044612</v>
      </c>
    </row>
    <row r="122" spans="1:3" s="211" customFormat="1">
      <c r="A122" s="298" t="s">
        <v>1142</v>
      </c>
      <c r="B122" s="297">
        <v>5.1976946299999991</v>
      </c>
      <c r="C122" s="297">
        <v>0.18739647192084952</v>
      </c>
    </row>
    <row r="123" spans="1:3" s="211" customFormat="1">
      <c r="A123" s="298" t="s">
        <v>1192</v>
      </c>
      <c r="B123" s="297">
        <v>5.1758665799999992</v>
      </c>
      <c r="C123" s="297">
        <v>0.18660948848875206</v>
      </c>
    </row>
    <row r="124" spans="1:3" s="211" customFormat="1">
      <c r="A124" s="298" t="s">
        <v>1145</v>
      </c>
      <c r="B124" s="297">
        <v>5.1464560989999999</v>
      </c>
      <c r="C124" s="297">
        <v>0.18554912985492925</v>
      </c>
    </row>
    <row r="125" spans="1:3" s="211" customFormat="1">
      <c r="A125" s="298" t="s">
        <v>1091</v>
      </c>
      <c r="B125" s="297">
        <v>5.1216513900000002</v>
      </c>
      <c r="C125" s="297">
        <v>0.1846548266523528</v>
      </c>
    </row>
    <row r="126" spans="1:3" s="211" customFormat="1" ht="22.5">
      <c r="A126" s="298" t="s">
        <v>1167</v>
      </c>
      <c r="B126" s="297">
        <v>5.0168868348500011</v>
      </c>
      <c r="C126" s="297">
        <v>0.18087766977511874</v>
      </c>
    </row>
    <row r="127" spans="1:3" s="211" customFormat="1">
      <c r="A127" s="298" t="s">
        <v>1127</v>
      </c>
      <c r="B127" s="297">
        <v>4.9798401760000006</v>
      </c>
      <c r="C127" s="297">
        <v>0.17954199816315539</v>
      </c>
    </row>
    <row r="128" spans="1:3" s="211" customFormat="1">
      <c r="A128" s="298" t="s">
        <v>987</v>
      </c>
      <c r="B128" s="297">
        <v>4.9537091000000002</v>
      </c>
      <c r="C128" s="297">
        <v>0.1785998744336019</v>
      </c>
    </row>
    <row r="129" spans="1:3" s="211" customFormat="1" ht="22.5">
      <c r="A129" s="298" t="s">
        <v>1630</v>
      </c>
      <c r="B129" s="297">
        <v>4.9511445789999993</v>
      </c>
      <c r="C129" s="297">
        <v>0.17850741379060966</v>
      </c>
    </row>
    <row r="130" spans="1:3" s="211" customFormat="1">
      <c r="A130" s="298" t="s">
        <v>1141</v>
      </c>
      <c r="B130" s="297">
        <v>4.9459031319999989</v>
      </c>
      <c r="C130" s="297">
        <v>0.17831843988092844</v>
      </c>
    </row>
    <row r="131" spans="1:3" s="211" customFormat="1">
      <c r="A131" s="298" t="s">
        <v>1105</v>
      </c>
      <c r="B131" s="297">
        <v>4.8957804059999983</v>
      </c>
      <c r="C131" s="297">
        <v>0.17651132678866593</v>
      </c>
    </row>
    <row r="132" spans="1:3" s="211" customFormat="1">
      <c r="A132" s="298" t="s">
        <v>1157</v>
      </c>
      <c r="B132" s="297">
        <v>4.8870327000000007</v>
      </c>
      <c r="C132" s="297">
        <v>0.17619593903342176</v>
      </c>
    </row>
    <row r="133" spans="1:3" s="211" customFormat="1" ht="22.5">
      <c r="A133" s="298" t="s">
        <v>1185</v>
      </c>
      <c r="B133" s="297">
        <v>4.685122926</v>
      </c>
      <c r="C133" s="297">
        <v>0.16891633105577183</v>
      </c>
    </row>
    <row r="134" spans="1:3" s="211" customFormat="1">
      <c r="A134" s="298" t="s">
        <v>1134</v>
      </c>
      <c r="B134" s="297">
        <v>4.5905981049999998</v>
      </c>
      <c r="C134" s="297">
        <v>0.16550835516928733</v>
      </c>
    </row>
    <row r="135" spans="1:3" s="211" customFormat="1">
      <c r="A135" s="298" t="s">
        <v>909</v>
      </c>
      <c r="B135" s="297">
        <v>4.3897376620000008</v>
      </c>
      <c r="C135" s="297">
        <v>0.15826657952717757</v>
      </c>
    </row>
    <row r="136" spans="1:3" s="211" customFormat="1">
      <c r="A136" s="298" t="s">
        <v>1108</v>
      </c>
      <c r="B136" s="297">
        <v>4.3264978819999769</v>
      </c>
      <c r="C136" s="297">
        <v>0.15598654722426886</v>
      </c>
    </row>
    <row r="137" spans="1:3" s="211" customFormat="1">
      <c r="A137" s="298" t="s">
        <v>1211</v>
      </c>
      <c r="B137" s="297">
        <v>4.3071407999999991</v>
      </c>
      <c r="C137" s="297">
        <v>0.15528865149708598</v>
      </c>
    </row>
    <row r="138" spans="1:3" s="211" customFormat="1" ht="22.5">
      <c r="A138" s="298" t="s">
        <v>1159</v>
      </c>
      <c r="B138" s="297">
        <v>4.2513547279999937</v>
      </c>
      <c r="C138" s="297">
        <v>0.15327735344683413</v>
      </c>
    </row>
    <row r="139" spans="1:3" s="211" customFormat="1">
      <c r="A139" s="298" t="s">
        <v>1377</v>
      </c>
      <c r="B139" s="297">
        <v>4.2505356000000001</v>
      </c>
      <c r="C139" s="297">
        <v>0.15324782079665411</v>
      </c>
    </row>
    <row r="140" spans="1:3" s="211" customFormat="1" ht="22.5">
      <c r="A140" s="298" t="s">
        <v>1184</v>
      </c>
      <c r="B140" s="297">
        <v>4.2081445909999848</v>
      </c>
      <c r="C140" s="297">
        <v>0.15171946522879964</v>
      </c>
    </row>
    <row r="141" spans="1:3" s="211" customFormat="1">
      <c r="A141" s="298" t="s">
        <v>1146</v>
      </c>
      <c r="B141" s="297">
        <v>4.1574630889999913</v>
      </c>
      <c r="C141" s="297">
        <v>0.14989220615674287</v>
      </c>
    </row>
    <row r="142" spans="1:3" s="211" customFormat="1">
      <c r="A142" s="298" t="s">
        <v>1113</v>
      </c>
      <c r="B142" s="297">
        <v>4.1209296999999978</v>
      </c>
      <c r="C142" s="297">
        <v>0.14857503985643813</v>
      </c>
    </row>
    <row r="143" spans="1:3" s="211" customFormat="1">
      <c r="A143" s="298" t="s">
        <v>1137</v>
      </c>
      <c r="B143" s="297">
        <v>4.0941947439999993</v>
      </c>
      <c r="C143" s="297">
        <v>0.14761114397797659</v>
      </c>
    </row>
    <row r="144" spans="1:3" s="211" customFormat="1">
      <c r="A144" s="298" t="s">
        <v>1301</v>
      </c>
      <c r="B144" s="297">
        <v>4.0893237420000004</v>
      </c>
      <c r="C144" s="297">
        <v>0.14743552600606827</v>
      </c>
    </row>
    <row r="145" spans="1:3" s="211" customFormat="1">
      <c r="A145" s="298" t="s">
        <v>1177</v>
      </c>
      <c r="B145" s="297">
        <v>4.0548915850000009</v>
      </c>
      <c r="C145" s="297">
        <v>0.14619411703502516</v>
      </c>
    </row>
    <row r="146" spans="1:3" s="211" customFormat="1">
      <c r="A146" s="298" t="s">
        <v>1121</v>
      </c>
      <c r="B146" s="297">
        <v>3.9467318589999967</v>
      </c>
      <c r="C146" s="297">
        <v>0.14229455145852138</v>
      </c>
    </row>
    <row r="147" spans="1:3" s="211" customFormat="1">
      <c r="A147" s="298" t="s">
        <v>1140</v>
      </c>
      <c r="B147" s="297">
        <v>3.9418436970000004</v>
      </c>
      <c r="C147" s="297">
        <v>0.14211831480396883</v>
      </c>
    </row>
    <row r="148" spans="1:3" s="211" customFormat="1">
      <c r="A148" s="298" t="s">
        <v>1115</v>
      </c>
      <c r="B148" s="297">
        <v>3.8778940529999955</v>
      </c>
      <c r="C148" s="297">
        <v>0.13981268922969473</v>
      </c>
    </row>
    <row r="149" spans="1:3" s="211" customFormat="1">
      <c r="A149" s="298" t="s">
        <v>384</v>
      </c>
      <c r="B149" s="297">
        <v>3.8764986019999998</v>
      </c>
      <c r="C149" s="297">
        <v>0.13976237796426788</v>
      </c>
    </row>
    <row r="150" spans="1:3" s="211" customFormat="1">
      <c r="A150" s="298" t="s">
        <v>1153</v>
      </c>
      <c r="B150" s="297">
        <v>3.8650134340000011</v>
      </c>
      <c r="C150" s="297">
        <v>0.1393482943914863</v>
      </c>
    </row>
    <row r="151" spans="1:3" s="211" customFormat="1">
      <c r="A151" s="298" t="s">
        <v>542</v>
      </c>
      <c r="B151" s="297">
        <v>3.8360399999999957</v>
      </c>
      <c r="C151" s="297">
        <v>0.13830369294843603</v>
      </c>
    </row>
    <row r="152" spans="1:3" s="211" customFormat="1">
      <c r="A152" s="298" t="s">
        <v>1149</v>
      </c>
      <c r="B152" s="297">
        <v>3.7854654999999995</v>
      </c>
      <c r="C152" s="297">
        <v>0.13648029170157205</v>
      </c>
    </row>
    <row r="153" spans="1:3" s="211" customFormat="1">
      <c r="A153" s="298" t="s">
        <v>1165</v>
      </c>
      <c r="B153" s="297">
        <v>3.7769750229999999</v>
      </c>
      <c r="C153" s="297">
        <v>0.13617417802079873</v>
      </c>
    </row>
    <row r="154" spans="1:3" s="211" customFormat="1">
      <c r="A154" s="298" t="s">
        <v>1649</v>
      </c>
      <c r="B154" s="297">
        <v>3.7136254589999993</v>
      </c>
      <c r="C154" s="297">
        <v>0.13389018759111776</v>
      </c>
    </row>
    <row r="155" spans="1:3" s="211" customFormat="1">
      <c r="A155" s="298" t="s">
        <v>1040</v>
      </c>
      <c r="B155" s="297">
        <v>3.6609158799999997</v>
      </c>
      <c r="C155" s="297">
        <v>0.13198980870313501</v>
      </c>
    </row>
    <row r="156" spans="1:3" s="211" customFormat="1">
      <c r="A156" s="298" t="s">
        <v>1087</v>
      </c>
      <c r="B156" s="297">
        <v>3.6538197979999958</v>
      </c>
      <c r="C156" s="297">
        <v>0.13173396821501043</v>
      </c>
    </row>
    <row r="157" spans="1:3" s="211" customFormat="1">
      <c r="A157" s="298" t="s">
        <v>1120</v>
      </c>
      <c r="B157" s="297">
        <v>3.6437794999999995</v>
      </c>
      <c r="C157" s="297">
        <v>0.13137197764877484</v>
      </c>
    </row>
    <row r="158" spans="1:3" s="211" customFormat="1" ht="22.5">
      <c r="A158" s="298" t="s">
        <v>1160</v>
      </c>
      <c r="B158" s="297">
        <v>3.6226644000000006</v>
      </c>
      <c r="C158" s="297">
        <v>0.13061069874996897</v>
      </c>
    </row>
    <row r="159" spans="1:3" s="211" customFormat="1">
      <c r="A159" s="298" t="s">
        <v>1174</v>
      </c>
      <c r="B159" s="297">
        <v>3.5963377359999997</v>
      </c>
      <c r="C159" s="297">
        <v>0.12966152333620562</v>
      </c>
    </row>
    <row r="160" spans="1:3" s="211" customFormat="1">
      <c r="A160" s="298" t="s">
        <v>1114</v>
      </c>
      <c r="B160" s="297">
        <v>3.5512514999999936</v>
      </c>
      <c r="C160" s="297">
        <v>0.12803599468166979</v>
      </c>
    </row>
    <row r="161" spans="1:3" s="211" customFormat="1">
      <c r="A161" s="298" t="s">
        <v>377</v>
      </c>
      <c r="B161" s="297">
        <v>3.5325276820000004</v>
      </c>
      <c r="C161" s="297">
        <v>0.12736093050728853</v>
      </c>
    </row>
    <row r="162" spans="1:3" s="211" customFormat="1">
      <c r="A162" s="298" t="s">
        <v>1122</v>
      </c>
      <c r="B162" s="297">
        <v>3.4918169999999962</v>
      </c>
      <c r="C162" s="297">
        <v>0.12589315705783286</v>
      </c>
    </row>
    <row r="163" spans="1:3" s="211" customFormat="1">
      <c r="A163" s="298" t="s">
        <v>1164</v>
      </c>
      <c r="B163" s="297">
        <v>3.3452637261500002</v>
      </c>
      <c r="C163" s="297">
        <v>0.12060935944697949</v>
      </c>
    </row>
    <row r="164" spans="1:3" s="211" customFormat="1">
      <c r="A164" s="298" t="s">
        <v>1000</v>
      </c>
      <c r="B164" s="297">
        <v>3.3176322439999999</v>
      </c>
      <c r="C164" s="297">
        <v>0.11961314042345944</v>
      </c>
    </row>
    <row r="165" spans="1:3" s="211" customFormat="1">
      <c r="A165" s="298" t="s">
        <v>1163</v>
      </c>
      <c r="B165" s="297">
        <v>3.3143618210000012</v>
      </c>
      <c r="C165" s="297">
        <v>0.11949522935412665</v>
      </c>
    </row>
    <row r="166" spans="1:3" s="211" customFormat="1" ht="22.5">
      <c r="A166" s="298" t="s">
        <v>1109</v>
      </c>
      <c r="B166" s="297">
        <v>3.3083396629999968</v>
      </c>
      <c r="C166" s="297">
        <v>0.11927810787183775</v>
      </c>
    </row>
    <row r="167" spans="1:3" s="211" customFormat="1" ht="22.5">
      <c r="A167" s="298" t="s">
        <v>1664</v>
      </c>
      <c r="B167" s="297">
        <v>3.093862149</v>
      </c>
      <c r="C167" s="297">
        <v>0.1115453855225923</v>
      </c>
    </row>
    <row r="168" spans="1:3" s="211" customFormat="1">
      <c r="A168" s="298" t="s">
        <v>1202</v>
      </c>
      <c r="B168" s="297">
        <v>3.0687090079999999</v>
      </c>
      <c r="C168" s="297">
        <v>0.11063852003381931</v>
      </c>
    </row>
    <row r="169" spans="1:3" s="211" customFormat="1">
      <c r="A169" s="298" t="s">
        <v>1201</v>
      </c>
      <c r="B169" s="297">
        <v>3.0658162000000009</v>
      </c>
      <c r="C169" s="297">
        <v>0.11053422340776989</v>
      </c>
    </row>
    <row r="170" spans="1:3" s="211" customFormat="1">
      <c r="A170" s="298" t="s">
        <v>1128</v>
      </c>
      <c r="B170" s="297">
        <v>3.0029836999999984</v>
      </c>
      <c r="C170" s="297">
        <v>0.10826887508314789</v>
      </c>
    </row>
    <row r="171" spans="1:3" s="211" customFormat="1">
      <c r="A171" s="298" t="s">
        <v>1107</v>
      </c>
      <c r="B171" s="297">
        <v>2.9688281999999999</v>
      </c>
      <c r="C171" s="297">
        <v>0.10703744063916396</v>
      </c>
    </row>
    <row r="172" spans="1:3" s="211" customFormat="1">
      <c r="A172" s="298" t="s">
        <v>1124</v>
      </c>
      <c r="B172" s="297">
        <v>2.7970438999999989</v>
      </c>
      <c r="C172" s="297">
        <v>0.10084396948647467</v>
      </c>
    </row>
    <row r="173" spans="1:3" s="211" customFormat="1">
      <c r="A173" s="298" t="s">
        <v>1188</v>
      </c>
      <c r="B173" s="297">
        <v>2.7811651329999969</v>
      </c>
      <c r="C173" s="297">
        <v>0.10027148011838465</v>
      </c>
    </row>
    <row r="174" spans="1:3" s="211" customFormat="1" ht="22.5">
      <c r="A174" s="296" t="s">
        <v>1349</v>
      </c>
      <c r="B174" s="297">
        <v>2.7801160830000002</v>
      </c>
      <c r="C174" s="297">
        <v>0.10023365791395325</v>
      </c>
    </row>
    <row r="175" spans="1:3" s="211" customFormat="1">
      <c r="A175" s="298" t="s">
        <v>1205</v>
      </c>
      <c r="B175" s="297">
        <v>2.6677671670000005</v>
      </c>
      <c r="C175" s="297">
        <v>9.6183056256631205E-2</v>
      </c>
    </row>
    <row r="176" spans="1:3" s="211" customFormat="1">
      <c r="A176" s="296" t="s">
        <v>1239</v>
      </c>
      <c r="B176" s="297">
        <v>2.6675065009999996</v>
      </c>
      <c r="C176" s="297">
        <v>9.6173658265362547E-2</v>
      </c>
    </row>
    <row r="177" spans="1:3" s="211" customFormat="1">
      <c r="A177" s="296" t="s">
        <v>1183</v>
      </c>
      <c r="B177" s="297">
        <v>2.6438203112300003</v>
      </c>
      <c r="C177" s="297">
        <v>9.5319681894660363E-2</v>
      </c>
    </row>
    <row r="178" spans="1:3" s="211" customFormat="1">
      <c r="A178" s="296" t="s">
        <v>1094</v>
      </c>
      <c r="B178" s="297">
        <v>2.5903183999999997</v>
      </c>
      <c r="C178" s="297">
        <v>9.3390736444949607E-2</v>
      </c>
    </row>
    <row r="179" spans="1:3" s="211" customFormat="1">
      <c r="A179" s="296" t="s">
        <v>1631</v>
      </c>
      <c r="B179" s="297">
        <v>2.5711329999999992</v>
      </c>
      <c r="C179" s="297">
        <v>9.2699030500618215E-2</v>
      </c>
    </row>
    <row r="180" spans="1:3" s="211" customFormat="1">
      <c r="A180" s="296" t="s">
        <v>1036</v>
      </c>
      <c r="B180" s="297">
        <v>2.5608200300000004</v>
      </c>
      <c r="C180" s="297">
        <v>9.2327209081585482E-2</v>
      </c>
    </row>
    <row r="181" spans="1:3" s="211" customFormat="1">
      <c r="A181" s="298" t="s">
        <v>1133</v>
      </c>
      <c r="B181" s="297">
        <v>2.5488944459999998</v>
      </c>
      <c r="C181" s="297">
        <v>9.1897246852889539E-2</v>
      </c>
    </row>
    <row r="182" spans="1:3" s="211" customFormat="1">
      <c r="A182" s="296" t="s">
        <v>1186</v>
      </c>
      <c r="B182" s="297">
        <v>2.410505879999989</v>
      </c>
      <c r="C182" s="297">
        <v>8.6907817717729346E-2</v>
      </c>
    </row>
    <row r="183" spans="1:3" s="211" customFormat="1">
      <c r="A183" s="296" t="s">
        <v>1286</v>
      </c>
      <c r="B183" s="297">
        <v>2.3401581629999995</v>
      </c>
      <c r="C183" s="297">
        <v>8.4371517509287813E-2</v>
      </c>
    </row>
    <row r="184" spans="1:3" s="211" customFormat="1">
      <c r="A184" s="296" t="s">
        <v>1199</v>
      </c>
      <c r="B184" s="297">
        <v>2.2910928477999999</v>
      </c>
      <c r="C184" s="297">
        <v>8.260252805979329E-2</v>
      </c>
    </row>
    <row r="185" spans="1:3" s="211" customFormat="1" ht="22.5">
      <c r="A185" s="296" t="s">
        <v>1147</v>
      </c>
      <c r="B185" s="297">
        <v>2.2828813000000006</v>
      </c>
      <c r="C185" s="297">
        <v>8.2306470827448866E-2</v>
      </c>
    </row>
    <row r="186" spans="1:3" s="211" customFormat="1">
      <c r="A186" s="296" t="s">
        <v>1182</v>
      </c>
      <c r="B186" s="297">
        <v>2.2568238940399996</v>
      </c>
      <c r="C186" s="297">
        <v>8.1367003180363662E-2</v>
      </c>
    </row>
    <row r="187" spans="1:3" s="211" customFormat="1">
      <c r="A187" s="296" t="s">
        <v>1203</v>
      </c>
      <c r="B187" s="297">
        <v>2.23875108449</v>
      </c>
      <c r="C187" s="297">
        <v>8.0715410313052904E-2</v>
      </c>
    </row>
    <row r="188" spans="1:3" s="211" customFormat="1">
      <c r="A188" s="296" t="s">
        <v>700</v>
      </c>
      <c r="B188" s="297">
        <v>2.1767190000000012</v>
      </c>
      <c r="C188" s="297">
        <v>7.8478919982853987E-2</v>
      </c>
    </row>
    <row r="189" spans="1:3" s="211" customFormat="1">
      <c r="A189" s="296" t="s">
        <v>1131</v>
      </c>
      <c r="B189" s="297">
        <v>2.1462422759999993</v>
      </c>
      <c r="C189" s="297">
        <v>7.7380119272180886E-2</v>
      </c>
    </row>
    <row r="190" spans="1:3" s="211" customFormat="1">
      <c r="A190" s="296" t="s">
        <v>1117</v>
      </c>
      <c r="B190" s="297">
        <v>2.1423484600000005</v>
      </c>
      <c r="C190" s="297">
        <v>7.7239732536781472E-2</v>
      </c>
    </row>
    <row r="191" spans="1:3" s="211" customFormat="1">
      <c r="A191" s="296" t="s">
        <v>1609</v>
      </c>
      <c r="B191" s="297">
        <v>2.114533566</v>
      </c>
      <c r="C191" s="297">
        <v>7.6236900825128476E-2</v>
      </c>
    </row>
    <row r="192" spans="1:3" s="211" customFormat="1">
      <c r="A192" s="296" t="s">
        <v>1204</v>
      </c>
      <c r="B192" s="297">
        <v>2.0902320000000003</v>
      </c>
      <c r="C192" s="297">
        <v>7.5360737823118557E-2</v>
      </c>
    </row>
    <row r="193" spans="1:3" s="211" customFormat="1">
      <c r="A193" s="296" t="s">
        <v>1189</v>
      </c>
      <c r="B193" s="297">
        <v>2.0562124791600001</v>
      </c>
      <c r="C193" s="297">
        <v>7.4134205940106834E-2</v>
      </c>
    </row>
    <row r="194" spans="1:3" s="211" customFormat="1">
      <c r="A194" s="296" t="s">
        <v>1002</v>
      </c>
      <c r="B194" s="297">
        <v>2.0351819609999997</v>
      </c>
      <c r="C194" s="297">
        <v>7.3375976535265591E-2</v>
      </c>
    </row>
    <row r="195" spans="1:3" s="211" customFormat="1">
      <c r="A195" s="296" t="s">
        <v>266</v>
      </c>
      <c r="B195" s="297">
        <v>2.0123450999999997</v>
      </c>
      <c r="C195" s="297">
        <v>7.2552621666273048E-2</v>
      </c>
    </row>
    <row r="196" spans="1:3" s="211" customFormat="1">
      <c r="A196" s="296" t="s">
        <v>1208</v>
      </c>
      <c r="B196" s="297">
        <v>1.9153885000000006</v>
      </c>
      <c r="C196" s="297">
        <v>6.9056970985955785E-2</v>
      </c>
    </row>
    <row r="197" spans="1:3" s="211" customFormat="1">
      <c r="A197" s="296" t="s">
        <v>1071</v>
      </c>
      <c r="B197" s="297">
        <v>1.9077420120000002</v>
      </c>
      <c r="C197" s="297">
        <v>6.8781286288067886E-2</v>
      </c>
    </row>
    <row r="198" spans="1:3" s="211" customFormat="1">
      <c r="A198" s="296" t="s">
        <v>1179</v>
      </c>
      <c r="B198" s="297">
        <v>1.7913022000000014</v>
      </c>
      <c r="C198" s="297">
        <v>6.4583192418915983E-2</v>
      </c>
    </row>
    <row r="199" spans="1:3" s="211" customFormat="1" ht="22.5">
      <c r="A199" s="296" t="s">
        <v>1407</v>
      </c>
      <c r="B199" s="297">
        <v>1.7764049000000004</v>
      </c>
      <c r="C199" s="297">
        <v>6.4046088633512049E-2</v>
      </c>
    </row>
    <row r="200" spans="1:3" s="211" customFormat="1">
      <c r="A200" s="296" t="s">
        <v>1409</v>
      </c>
      <c r="B200" s="297">
        <v>1.7389450000000004</v>
      </c>
      <c r="C200" s="297">
        <v>6.2695518121348687E-2</v>
      </c>
    </row>
    <row r="201" spans="1:3" s="211" customFormat="1">
      <c r="A201" s="296" t="s">
        <v>1197</v>
      </c>
      <c r="B201" s="297">
        <v>1.7380690000000001</v>
      </c>
      <c r="C201" s="297">
        <v>6.266393502132292E-2</v>
      </c>
    </row>
    <row r="202" spans="1:3" s="211" customFormat="1">
      <c r="A202" s="296" t="s">
        <v>85</v>
      </c>
      <c r="B202" s="297">
        <v>1.6926038989999976</v>
      </c>
      <c r="C202" s="297">
        <v>6.1024746856294929E-2</v>
      </c>
    </row>
    <row r="203" spans="1:3" s="211" customFormat="1">
      <c r="A203" s="296" t="s">
        <v>1136</v>
      </c>
      <c r="B203" s="297">
        <v>1.6853317709999986</v>
      </c>
      <c r="C203" s="297">
        <v>6.0762559246678338E-2</v>
      </c>
    </row>
    <row r="204" spans="1:3" s="211" customFormat="1">
      <c r="A204" s="296" t="s">
        <v>1221</v>
      </c>
      <c r="B204" s="297">
        <v>1.6523005000000011</v>
      </c>
      <c r="C204" s="297">
        <v>5.9571657493286766E-2</v>
      </c>
    </row>
    <row r="205" spans="1:3" s="211" customFormat="1">
      <c r="A205" s="296" t="s">
        <v>1209</v>
      </c>
      <c r="B205" s="297">
        <v>1.6508601322299996</v>
      </c>
      <c r="C205" s="297">
        <v>5.9519726809092878E-2</v>
      </c>
    </row>
    <row r="206" spans="1:3" s="211" customFormat="1">
      <c r="A206" s="296" t="s">
        <v>1643</v>
      </c>
      <c r="B206" s="297">
        <v>1.6430228000000002</v>
      </c>
      <c r="C206" s="297">
        <v>5.9237161457774141E-2</v>
      </c>
    </row>
    <row r="207" spans="1:3" s="211" customFormat="1">
      <c r="A207" s="296" t="s">
        <v>1207</v>
      </c>
      <c r="B207" s="297">
        <v>1.546797703</v>
      </c>
      <c r="C207" s="297">
        <v>5.5767884216290337E-2</v>
      </c>
    </row>
    <row r="208" spans="1:3" s="211" customFormat="1">
      <c r="A208" s="296" t="s">
        <v>1139</v>
      </c>
      <c r="B208" s="297">
        <v>1.504113499999999</v>
      </c>
      <c r="C208" s="297">
        <v>5.4228957900229809E-2</v>
      </c>
    </row>
    <row r="209" spans="1:3" s="211" customFormat="1">
      <c r="A209" s="296" t="s">
        <v>1408</v>
      </c>
      <c r="B209" s="297">
        <v>1.4987958000000001</v>
      </c>
      <c r="C209" s="297">
        <v>5.4037234782641948E-2</v>
      </c>
    </row>
    <row r="210" spans="1:3" s="211" customFormat="1">
      <c r="A210" s="296" t="s">
        <v>1613</v>
      </c>
      <c r="B210" s="297">
        <v>1.4527195000000002</v>
      </c>
      <c r="C210" s="297">
        <v>5.2376010591184075E-2</v>
      </c>
    </row>
    <row r="211" spans="1:3" s="211" customFormat="1">
      <c r="A211" s="296" t="s">
        <v>1132</v>
      </c>
      <c r="B211" s="297">
        <v>1.4482525830000024</v>
      </c>
      <c r="C211" s="297">
        <v>5.221496140577573E-2</v>
      </c>
    </row>
    <row r="212" spans="1:3" s="211" customFormat="1">
      <c r="A212" s="296" t="s">
        <v>1361</v>
      </c>
      <c r="B212" s="297">
        <v>1.4348462985800001</v>
      </c>
      <c r="C212" s="297">
        <v>5.1731614348914122E-2</v>
      </c>
    </row>
    <row r="213" spans="1:3" s="211" customFormat="1">
      <c r="A213" s="296" t="s">
        <v>1243</v>
      </c>
      <c r="B213" s="297">
        <v>1.4100936999999998</v>
      </c>
      <c r="C213" s="297">
        <v>5.0839189923286586E-2</v>
      </c>
    </row>
    <row r="214" spans="1:3" s="211" customFormat="1">
      <c r="A214" s="296" t="s">
        <v>1123</v>
      </c>
      <c r="B214" s="297">
        <v>1.3847697999999997</v>
      </c>
      <c r="C214" s="297">
        <v>4.9926167929288376E-2</v>
      </c>
    </row>
    <row r="215" spans="1:3" s="211" customFormat="1">
      <c r="A215" s="296" t="s">
        <v>1193</v>
      </c>
      <c r="B215" s="297">
        <v>1.3815236419999992</v>
      </c>
      <c r="C215" s="297">
        <v>4.9809131704615484E-2</v>
      </c>
    </row>
    <row r="216" spans="1:3" s="211" customFormat="1" ht="22.5">
      <c r="A216" s="296" t="s">
        <v>1176</v>
      </c>
      <c r="B216" s="297">
        <v>1.3423645479999999</v>
      </c>
      <c r="C216" s="297">
        <v>4.8397298847628896E-2</v>
      </c>
    </row>
    <row r="217" spans="1:3" s="211" customFormat="1">
      <c r="A217" s="296" t="s">
        <v>1196</v>
      </c>
      <c r="B217" s="297">
        <v>1.33786899</v>
      </c>
      <c r="C217" s="297">
        <v>4.8235217046275446E-2</v>
      </c>
    </row>
    <row r="218" spans="1:3" s="211" customFormat="1">
      <c r="A218" s="296" t="s">
        <v>1227</v>
      </c>
      <c r="B218" s="297">
        <v>1.3300478276899999</v>
      </c>
      <c r="C218" s="297">
        <v>4.7953234681487239E-2</v>
      </c>
    </row>
    <row r="219" spans="1:3" s="211" customFormat="1">
      <c r="A219" s="296" t="s">
        <v>1195</v>
      </c>
      <c r="B219" s="297">
        <v>1.3081623999999996</v>
      </c>
      <c r="C219" s="297">
        <v>4.7164182567514756E-2</v>
      </c>
    </row>
    <row r="220" spans="1:3" s="211" customFormat="1">
      <c r="A220" s="296" t="s">
        <v>1225</v>
      </c>
      <c r="B220" s="297">
        <v>1.3020189999999994</v>
      </c>
      <c r="C220" s="297">
        <v>4.6942689854388868E-2</v>
      </c>
    </row>
    <row r="221" spans="1:3" s="211" customFormat="1">
      <c r="A221" s="296" t="s">
        <v>1235</v>
      </c>
      <c r="B221" s="297">
        <v>1.2976085319000004</v>
      </c>
      <c r="C221" s="297">
        <v>4.6783675864477098E-2</v>
      </c>
    </row>
    <row r="222" spans="1:3" s="211" customFormat="1">
      <c r="A222" s="296" t="s">
        <v>1237</v>
      </c>
      <c r="B222" s="297">
        <v>1.2924688036800001</v>
      </c>
      <c r="C222" s="297">
        <v>4.6598369300005049E-2</v>
      </c>
    </row>
    <row r="223" spans="1:3" s="211" customFormat="1">
      <c r="A223" s="296" t="s">
        <v>1175</v>
      </c>
      <c r="B223" s="297">
        <v>1.2602103589999987</v>
      </c>
      <c r="C223" s="297">
        <v>4.5435330846804088E-2</v>
      </c>
    </row>
    <row r="224" spans="1:3" s="211" customFormat="1">
      <c r="A224" s="296" t="s">
        <v>1228</v>
      </c>
      <c r="B224" s="297">
        <v>1.2500287298599999</v>
      </c>
      <c r="C224" s="297">
        <v>4.5068244760555452E-2</v>
      </c>
    </row>
    <row r="225" spans="1:3" s="211" customFormat="1">
      <c r="A225" s="296" t="s">
        <v>1264</v>
      </c>
      <c r="B225" s="297">
        <v>1.2258292</v>
      </c>
      <c r="C225" s="297">
        <v>4.4195760545778243E-2</v>
      </c>
    </row>
    <row r="226" spans="1:3" s="211" customFormat="1">
      <c r="A226" s="296" t="s">
        <v>1767</v>
      </c>
      <c r="B226" s="297">
        <v>1.207109999999999</v>
      </c>
      <c r="C226" s="297">
        <v>4.3520862867693424E-2</v>
      </c>
    </row>
    <row r="227" spans="1:3" s="211" customFormat="1">
      <c r="A227" s="296" t="s">
        <v>1233</v>
      </c>
      <c r="B227" s="297">
        <v>1.20309578549</v>
      </c>
      <c r="C227" s="297">
        <v>4.3376135312448938E-2</v>
      </c>
    </row>
    <row r="228" spans="1:3" s="211" customFormat="1">
      <c r="A228" s="296" t="s">
        <v>1231</v>
      </c>
      <c r="B228" s="297">
        <v>1.18829646997</v>
      </c>
      <c r="C228" s="297">
        <v>4.2842564236671543E-2</v>
      </c>
    </row>
    <row r="229" spans="1:3" s="211" customFormat="1">
      <c r="A229" s="296" t="s">
        <v>1187</v>
      </c>
      <c r="B229" s="297">
        <v>1.1338664159999974</v>
      </c>
      <c r="C229" s="297">
        <v>4.0880155744728273E-2</v>
      </c>
    </row>
    <row r="230" spans="1:3" s="211" customFormat="1">
      <c r="A230" s="296" t="s">
        <v>1223</v>
      </c>
      <c r="B230" s="297">
        <v>1.1308131497399998</v>
      </c>
      <c r="C230" s="297">
        <v>4.0770073993935139E-2</v>
      </c>
    </row>
    <row r="231" spans="1:3" s="211" customFormat="1">
      <c r="A231" s="296" t="s">
        <v>1229</v>
      </c>
      <c r="B231" s="297">
        <v>1.12030021149</v>
      </c>
      <c r="C231" s="297">
        <v>4.0391042966178951E-2</v>
      </c>
    </row>
    <row r="232" spans="1:3" s="211" customFormat="1">
      <c r="A232" s="296" t="s">
        <v>1240</v>
      </c>
      <c r="B232" s="297">
        <v>1.08702903466</v>
      </c>
      <c r="C232" s="297">
        <v>3.9191491703853887E-2</v>
      </c>
    </row>
    <row r="233" spans="1:3" s="211" customFormat="1">
      <c r="A233" s="296" t="s">
        <v>1234</v>
      </c>
      <c r="B233" s="297">
        <v>1.0520929999999995</v>
      </c>
      <c r="C233" s="297">
        <v>3.7931916044983631E-2</v>
      </c>
    </row>
    <row r="234" spans="1:3" s="211" customFormat="1">
      <c r="A234" s="296" t="s">
        <v>1150</v>
      </c>
      <c r="B234" s="297">
        <v>1.0220608000000013</v>
      </c>
      <c r="C234" s="297">
        <v>3.6849142099100438E-2</v>
      </c>
    </row>
    <row r="235" spans="1:3" s="211" customFormat="1">
      <c r="A235" s="296" t="s">
        <v>1219</v>
      </c>
      <c r="B235" s="297">
        <v>0.99881701430999981</v>
      </c>
      <c r="C235" s="297">
        <v>3.6011116062085902E-2</v>
      </c>
    </row>
    <row r="236" spans="1:3" s="211" customFormat="1">
      <c r="A236" s="296" t="s">
        <v>1287</v>
      </c>
      <c r="B236" s="297">
        <v>0.98975240000000009</v>
      </c>
      <c r="C236" s="297">
        <v>3.5684302568424163E-2</v>
      </c>
    </row>
    <row r="237" spans="1:3" s="211" customFormat="1">
      <c r="A237" s="296" t="s">
        <v>1135</v>
      </c>
      <c r="B237" s="297">
        <v>0.97741275599999944</v>
      </c>
      <c r="C237" s="297">
        <v>3.5239411916900949E-2</v>
      </c>
    </row>
    <row r="238" spans="1:3" s="211" customFormat="1">
      <c r="A238" s="296" t="s">
        <v>1178</v>
      </c>
      <c r="B238" s="297">
        <v>0.9457255</v>
      </c>
      <c r="C238" s="297">
        <v>3.4096966967369031E-2</v>
      </c>
    </row>
    <row r="239" spans="1:3" s="211" customFormat="1">
      <c r="A239" s="296" t="s">
        <v>1412</v>
      </c>
      <c r="B239" s="297">
        <v>0.87976615799999969</v>
      </c>
      <c r="C239" s="297">
        <v>3.1718884209355834E-2</v>
      </c>
    </row>
    <row r="240" spans="1:3" s="211" customFormat="1">
      <c r="A240" s="296" t="s">
        <v>1213</v>
      </c>
      <c r="B240" s="297">
        <v>0.87501999999999958</v>
      </c>
      <c r="C240" s="297">
        <v>3.1547767333953917E-2</v>
      </c>
    </row>
    <row r="241" spans="1:3" s="211" customFormat="1">
      <c r="A241" s="296" t="s">
        <v>1057</v>
      </c>
      <c r="B241" s="297">
        <v>0.84910643699999899</v>
      </c>
      <c r="C241" s="297">
        <v>3.0613485767455123E-2</v>
      </c>
    </row>
    <row r="242" spans="1:3" s="211" customFormat="1">
      <c r="A242" s="296" t="s">
        <v>1214</v>
      </c>
      <c r="B242" s="297">
        <v>0.77588899999999938</v>
      </c>
      <c r="C242" s="297">
        <v>2.7973721342339788E-2</v>
      </c>
    </row>
    <row r="243" spans="1:3" s="211" customFormat="1">
      <c r="A243" s="296" t="s">
        <v>1222</v>
      </c>
      <c r="B243" s="297">
        <v>0.72420260799999903</v>
      </c>
      <c r="C243" s="297">
        <v>2.6110232200208697E-2</v>
      </c>
    </row>
    <row r="244" spans="1:3" s="211" customFormat="1" ht="22.5">
      <c r="A244" s="296" t="s">
        <v>1216</v>
      </c>
      <c r="B244" s="297">
        <v>0.70946621699999934</v>
      </c>
      <c r="C244" s="297">
        <v>2.5578929790423591E-2</v>
      </c>
    </row>
    <row r="245" spans="1:3" s="211" customFormat="1">
      <c r="A245" s="296" t="s">
        <v>39</v>
      </c>
      <c r="B245" s="297">
        <v>0.70266295799999912</v>
      </c>
      <c r="C245" s="297">
        <v>2.5333646674558084E-2</v>
      </c>
    </row>
    <row r="246" spans="1:3" s="211" customFormat="1" ht="22.5">
      <c r="A246" s="296" t="s">
        <v>1210</v>
      </c>
      <c r="B246" s="297">
        <v>0.67791460899999934</v>
      </c>
      <c r="C246" s="297">
        <v>2.4441375462298381E-2</v>
      </c>
    </row>
    <row r="247" spans="1:3" s="211" customFormat="1">
      <c r="A247" s="296" t="s">
        <v>977</v>
      </c>
      <c r="B247" s="297">
        <v>0.67760359999999986</v>
      </c>
      <c r="C247" s="297">
        <v>2.4430162416230007E-2</v>
      </c>
    </row>
    <row r="248" spans="1:3" s="211" customFormat="1">
      <c r="A248" s="296" t="s">
        <v>1257</v>
      </c>
      <c r="B248" s="297">
        <v>0.66859709999999972</v>
      </c>
      <c r="C248" s="297">
        <v>2.4105444162369226E-2</v>
      </c>
    </row>
    <row r="249" spans="1:3" s="211" customFormat="1">
      <c r="A249" s="296" t="s">
        <v>1262</v>
      </c>
      <c r="B249" s="297">
        <v>0.66563419999999995</v>
      </c>
      <c r="C249" s="297">
        <v>2.3998620455672508E-2</v>
      </c>
    </row>
    <row r="250" spans="1:3" s="211" customFormat="1">
      <c r="A250" s="296" t="s">
        <v>934</v>
      </c>
      <c r="B250" s="297">
        <v>0.65797860000000008</v>
      </c>
      <c r="C250" s="297">
        <v>2.3722607235858315E-2</v>
      </c>
    </row>
    <row r="251" spans="1:3" s="211" customFormat="1">
      <c r="A251" s="296" t="s">
        <v>1236</v>
      </c>
      <c r="B251" s="297">
        <v>0.63033040000000051</v>
      </c>
      <c r="C251" s="297">
        <v>2.2725785470867101E-2</v>
      </c>
    </row>
    <row r="252" spans="1:3" s="211" customFormat="1">
      <c r="A252" s="296" t="s">
        <v>1273</v>
      </c>
      <c r="B252" s="297">
        <v>0.61479139999999954</v>
      </c>
      <c r="C252" s="297">
        <v>2.2165545983081292E-2</v>
      </c>
    </row>
    <row r="253" spans="1:3" s="211" customFormat="1">
      <c r="A253" s="296" t="s">
        <v>1170</v>
      </c>
      <c r="B253" s="297">
        <v>0.61148732299999853</v>
      </c>
      <c r="C253" s="297">
        <v>2.2046421560268668E-2</v>
      </c>
    </row>
    <row r="254" spans="1:3" s="211" customFormat="1">
      <c r="A254" s="296" t="s">
        <v>1246</v>
      </c>
      <c r="B254" s="297">
        <v>0.6021740000000001</v>
      </c>
      <c r="C254" s="297">
        <v>2.1710641181408856E-2</v>
      </c>
    </row>
    <row r="255" spans="1:3" s="211" customFormat="1">
      <c r="A255" s="296" t="s">
        <v>1267</v>
      </c>
      <c r="B255" s="297">
        <v>0.57490538000000102</v>
      </c>
      <c r="C255" s="297">
        <v>2.0727504705353481E-2</v>
      </c>
    </row>
    <row r="256" spans="1:3" s="211" customFormat="1">
      <c r="A256" s="296" t="s">
        <v>1200</v>
      </c>
      <c r="B256" s="297">
        <v>0.53759225599999994</v>
      </c>
      <c r="C256" s="297">
        <v>1.938222602091769E-2</v>
      </c>
    </row>
    <row r="257" spans="1:3" s="211" customFormat="1">
      <c r="A257" s="296" t="s">
        <v>1296</v>
      </c>
      <c r="B257" s="297">
        <v>0.53393800000000002</v>
      </c>
      <c r="C257" s="297">
        <v>1.9250476325977345E-2</v>
      </c>
    </row>
    <row r="258" spans="1:3" s="211" customFormat="1">
      <c r="A258" s="296" t="s">
        <v>1226</v>
      </c>
      <c r="B258" s="297">
        <v>0.52920699999999898</v>
      </c>
      <c r="C258" s="297">
        <v>1.9079905953577891E-2</v>
      </c>
    </row>
    <row r="259" spans="1:3" s="211" customFormat="1">
      <c r="A259" s="296" t="s">
        <v>1644</v>
      </c>
      <c r="B259" s="297">
        <v>0.52806949999999953</v>
      </c>
      <c r="C259" s="297">
        <v>1.9038894793441716E-2</v>
      </c>
    </row>
    <row r="260" spans="1:3" s="211" customFormat="1">
      <c r="A260" s="296" t="s">
        <v>1665</v>
      </c>
      <c r="B260" s="297">
        <v>0.52319432499999896</v>
      </c>
      <c r="C260" s="297">
        <v>1.8863126369163041E-2</v>
      </c>
    </row>
    <row r="261" spans="1:3" s="211" customFormat="1">
      <c r="A261" s="296" t="s">
        <v>1220</v>
      </c>
      <c r="B261" s="297">
        <v>0.51053499999999996</v>
      </c>
      <c r="C261" s="297">
        <v>1.8406710013302748E-2</v>
      </c>
    </row>
    <row r="262" spans="1:3" s="211" customFormat="1">
      <c r="A262" s="296" t="s">
        <v>1238</v>
      </c>
      <c r="B262" s="297">
        <v>0.49942519999999901</v>
      </c>
      <c r="C262" s="297">
        <v>1.8006159870989667E-2</v>
      </c>
    </row>
    <row r="263" spans="1:3" s="211" customFormat="1">
      <c r="A263" s="296" t="s">
        <v>1224</v>
      </c>
      <c r="B263" s="297">
        <v>0.48427999999999938</v>
      </c>
      <c r="C263" s="297">
        <v>1.7460118356708638E-2</v>
      </c>
    </row>
    <row r="264" spans="1:3" s="211" customFormat="1">
      <c r="A264" s="296" t="s">
        <v>1215</v>
      </c>
      <c r="B264" s="297">
        <v>0.47293999999999975</v>
      </c>
      <c r="C264" s="297">
        <v>1.705126863719705E-2</v>
      </c>
    </row>
    <row r="265" spans="1:3" s="211" customFormat="1">
      <c r="A265" s="296" t="s">
        <v>1194</v>
      </c>
      <c r="B265" s="297">
        <v>0.41237425599999822</v>
      </c>
      <c r="C265" s="297">
        <v>1.4867645405591072E-2</v>
      </c>
    </row>
    <row r="266" spans="1:3" s="211" customFormat="1">
      <c r="A266" s="296" t="s">
        <v>1410</v>
      </c>
      <c r="B266" s="297">
        <v>0.41127170299999838</v>
      </c>
      <c r="C266" s="297">
        <v>1.4827894216455568E-2</v>
      </c>
    </row>
    <row r="267" spans="1:3" s="211" customFormat="1">
      <c r="A267" s="296" t="s">
        <v>1250</v>
      </c>
      <c r="B267" s="297">
        <v>0.40033680000000005</v>
      </c>
      <c r="C267" s="297">
        <v>1.443364976985629E-2</v>
      </c>
    </row>
    <row r="268" spans="1:3" s="211" customFormat="1">
      <c r="A268" s="296" t="s">
        <v>1245</v>
      </c>
      <c r="B268" s="297">
        <v>0.38807360000000013</v>
      </c>
      <c r="C268" s="297">
        <v>1.3991515212509324E-2</v>
      </c>
    </row>
    <row r="269" spans="1:3" s="211" customFormat="1">
      <c r="A269" s="296" t="s">
        <v>1217</v>
      </c>
      <c r="B269" s="297">
        <v>0.37432609299999936</v>
      </c>
      <c r="C269" s="297">
        <v>1.349586579620121E-2</v>
      </c>
    </row>
    <row r="270" spans="1:3" s="211" customFormat="1">
      <c r="A270" s="296" t="s">
        <v>1232</v>
      </c>
      <c r="B270" s="297">
        <v>0.35481899999999994</v>
      </c>
      <c r="C270" s="297">
        <v>1.2792561607353202E-2</v>
      </c>
    </row>
    <row r="271" spans="1:3" s="211" customFormat="1">
      <c r="A271" s="296" t="s">
        <v>1230</v>
      </c>
      <c r="B271" s="297">
        <v>0.33561119999999978</v>
      </c>
      <c r="C271" s="297">
        <v>1.2100048058637599E-2</v>
      </c>
    </row>
    <row r="272" spans="1:3" s="211" customFormat="1">
      <c r="A272" s="296" t="s">
        <v>1254</v>
      </c>
      <c r="B272" s="297">
        <v>0.30868880000000004</v>
      </c>
      <c r="C272" s="297">
        <v>1.1129394117845809E-2</v>
      </c>
    </row>
    <row r="273" spans="1:3" s="211" customFormat="1">
      <c r="A273" s="296" t="s">
        <v>1298</v>
      </c>
      <c r="B273" s="297">
        <v>0.30676202400000008</v>
      </c>
      <c r="C273" s="297">
        <v>1.1059926584586403E-2</v>
      </c>
    </row>
    <row r="274" spans="1:3" s="211" customFormat="1">
      <c r="A274" s="296" t="s">
        <v>1247</v>
      </c>
      <c r="B274" s="297">
        <v>0.29637936799999998</v>
      </c>
      <c r="C274" s="297">
        <v>1.0685592722735835E-2</v>
      </c>
    </row>
    <row r="275" spans="1:3" s="211" customFormat="1">
      <c r="A275" s="296" t="s">
        <v>939</v>
      </c>
      <c r="B275" s="297">
        <v>0.296319</v>
      </c>
      <c r="C275" s="297">
        <v>1.0683416228920361E-2</v>
      </c>
    </row>
    <row r="276" spans="1:3" s="211" customFormat="1">
      <c r="A276" s="296" t="s">
        <v>1252</v>
      </c>
      <c r="B276" s="297">
        <v>0.29515324600000004</v>
      </c>
      <c r="C276" s="297">
        <v>1.0641386405647036E-2</v>
      </c>
    </row>
    <row r="277" spans="1:3" s="211" customFormat="1">
      <c r="A277" s="296" t="s">
        <v>1249</v>
      </c>
      <c r="B277" s="297">
        <v>0.28527649999999993</v>
      </c>
      <c r="C277" s="297">
        <v>1.0285292505136689E-2</v>
      </c>
    </row>
    <row r="278" spans="1:3" s="211" customFormat="1">
      <c r="A278" s="296" t="s">
        <v>1271</v>
      </c>
      <c r="B278" s="297">
        <v>0.2575712</v>
      </c>
      <c r="C278" s="297">
        <v>9.286412070041045E-3</v>
      </c>
    </row>
    <row r="279" spans="1:3" s="211" customFormat="1">
      <c r="A279" s="296" t="s">
        <v>1256</v>
      </c>
      <c r="B279" s="297">
        <v>0.2186549999999991</v>
      </c>
      <c r="C279" s="297">
        <v>7.8833364567731812E-3</v>
      </c>
    </row>
    <row r="280" spans="1:3" s="211" customFormat="1">
      <c r="A280" s="296" t="s">
        <v>1244</v>
      </c>
      <c r="B280" s="297">
        <v>0.20460739999999999</v>
      </c>
      <c r="C280" s="297">
        <v>7.3768675573189701E-3</v>
      </c>
    </row>
    <row r="281" spans="1:3" s="211" customFormat="1" ht="22.5">
      <c r="A281" s="296" t="s">
        <v>1212</v>
      </c>
      <c r="B281" s="297">
        <v>0.20430229399999972</v>
      </c>
      <c r="C281" s="297">
        <v>7.3658673366380698E-3</v>
      </c>
    </row>
    <row r="282" spans="1:3" s="211" customFormat="1">
      <c r="A282" s="296" t="s">
        <v>1269</v>
      </c>
      <c r="B282" s="297">
        <v>0.20364460000000001</v>
      </c>
      <c r="C282" s="297">
        <v>7.3421549903043525E-3</v>
      </c>
    </row>
    <row r="283" spans="1:3" s="211" customFormat="1">
      <c r="A283" s="296" t="s">
        <v>1251</v>
      </c>
      <c r="B283" s="297">
        <v>0.18449860000000001</v>
      </c>
      <c r="C283" s="297">
        <v>6.6518695643987946E-3</v>
      </c>
    </row>
    <row r="284" spans="1:3" s="211" customFormat="1">
      <c r="A284" s="296" t="s">
        <v>1289</v>
      </c>
      <c r="B284" s="297">
        <v>0.180160075</v>
      </c>
      <c r="C284" s="297">
        <v>6.4954493942626342E-3</v>
      </c>
    </row>
    <row r="285" spans="1:3" s="211" customFormat="1">
      <c r="A285" s="296" t="s">
        <v>1218</v>
      </c>
      <c r="B285" s="297">
        <v>0.1713915</v>
      </c>
      <c r="C285" s="297">
        <v>6.1793092329516641E-3</v>
      </c>
    </row>
    <row r="286" spans="1:3" s="211" customFormat="1">
      <c r="A286" s="296" t="s">
        <v>1058</v>
      </c>
      <c r="B286" s="297">
        <v>0.16086599999999984</v>
      </c>
      <c r="C286" s="297">
        <v>5.7998253067859341E-3</v>
      </c>
    </row>
    <row r="287" spans="1:3" s="211" customFormat="1">
      <c r="A287" s="296" t="s">
        <v>1191</v>
      </c>
      <c r="B287" s="297">
        <v>0.11697399999999998</v>
      </c>
      <c r="C287" s="299">
        <v>4.2173533589197126E-3</v>
      </c>
    </row>
    <row r="288" spans="1:3" s="211" customFormat="1">
      <c r="A288" s="298" t="s">
        <v>1259</v>
      </c>
      <c r="B288" s="297">
        <v>0.11286</v>
      </c>
      <c r="C288" s="299">
        <v>4.2173533589197126E-3</v>
      </c>
    </row>
    <row r="289" spans="1:3" s="211" customFormat="1">
      <c r="A289" s="298" t="s">
        <v>1270</v>
      </c>
      <c r="B289" s="297">
        <v>0.11128999999999999</v>
      </c>
      <c r="C289" s="299">
        <v>4.2173533589197126E-3</v>
      </c>
    </row>
    <row r="290" spans="1:3" s="211" customFormat="1">
      <c r="A290" s="298" t="s">
        <v>1299</v>
      </c>
      <c r="B290" s="297">
        <v>0.11056117500000001</v>
      </c>
      <c r="C290" s="299">
        <v>4.2173533589197126E-3</v>
      </c>
    </row>
    <row r="291" spans="1:3" s="211" customFormat="1">
      <c r="A291" s="298" t="s">
        <v>1268</v>
      </c>
      <c r="B291" s="297">
        <v>0.10945359999999998</v>
      </c>
      <c r="C291" s="299">
        <v>3.9462146084245616E-3</v>
      </c>
    </row>
    <row r="292" spans="1:3" s="211" customFormat="1">
      <c r="A292" s="298" t="s">
        <v>1266</v>
      </c>
      <c r="B292" s="297">
        <v>0.10414975000000001</v>
      </c>
      <c r="C292" s="299">
        <v>3.7549908355117242E-3</v>
      </c>
    </row>
    <row r="293" spans="1:3" s="211" customFormat="1">
      <c r="A293" s="298" t="s">
        <v>1258</v>
      </c>
      <c r="B293" s="297">
        <v>8.8807000000000011E-2</v>
      </c>
      <c r="C293" s="299">
        <v>3.2018268995296648E-3</v>
      </c>
    </row>
    <row r="294" spans="1:3" s="211" customFormat="1">
      <c r="A294" s="298" t="s">
        <v>1272</v>
      </c>
      <c r="B294" s="297">
        <v>7.6275400000000104E-2</v>
      </c>
      <c r="C294" s="299">
        <v>2.7500155110789159E-3</v>
      </c>
    </row>
    <row r="295" spans="1:3" s="211" customFormat="1">
      <c r="A295" s="298" t="s">
        <v>1206</v>
      </c>
      <c r="B295" s="297">
        <v>7.5636358999999889E-2</v>
      </c>
      <c r="C295" s="299">
        <v>2.7269756756638807E-3</v>
      </c>
    </row>
    <row r="296" spans="1:3" s="211" customFormat="1">
      <c r="A296" s="298" t="s">
        <v>1059</v>
      </c>
      <c r="B296" s="297">
        <v>7.4429908000000697E-2</v>
      </c>
      <c r="C296" s="299">
        <v>2.68347857222877E-3</v>
      </c>
    </row>
    <row r="297" spans="1:3" s="211" customFormat="1">
      <c r="A297" s="298" t="s">
        <v>1274</v>
      </c>
      <c r="B297" s="297">
        <v>6.9540436999999983E-2</v>
      </c>
      <c r="C297" s="299">
        <v>2.5071947232948744E-3</v>
      </c>
    </row>
    <row r="298" spans="1:3" s="211" customFormat="1">
      <c r="A298" s="298" t="s">
        <v>1260</v>
      </c>
      <c r="B298" s="297">
        <v>6.7264399999999988E-2</v>
      </c>
      <c r="C298" s="299">
        <v>2.4251350152659488E-3</v>
      </c>
    </row>
    <row r="299" spans="1:3" s="211" customFormat="1">
      <c r="A299" s="298" t="s">
        <v>1265</v>
      </c>
      <c r="B299" s="297">
        <v>6.1546199999999975E-2</v>
      </c>
      <c r="C299" s="299">
        <v>2.2189723639333895E-3</v>
      </c>
    </row>
    <row r="300" spans="1:3" s="211" customFormat="1">
      <c r="A300" s="298" t="s">
        <v>1261</v>
      </c>
      <c r="B300" s="297">
        <v>5.0919500000000006E-2</v>
      </c>
      <c r="C300" s="299">
        <v>1.8358397965318135E-3</v>
      </c>
    </row>
    <row r="301" spans="1:3" s="211" customFormat="1" ht="22.5">
      <c r="A301" s="298" t="s">
        <v>1253</v>
      </c>
      <c r="B301" s="297">
        <v>4.5864209999999954E-2</v>
      </c>
      <c r="C301" s="299">
        <v>1.6535775479824483E-3</v>
      </c>
    </row>
    <row r="302" spans="1:3" s="211" customFormat="1">
      <c r="A302" s="298" t="s">
        <v>1242</v>
      </c>
      <c r="B302" s="297">
        <v>4.5302999999999996E-2</v>
      </c>
      <c r="C302" s="299">
        <v>1.6333438133186839E-3</v>
      </c>
    </row>
    <row r="303" spans="1:3" s="211" customFormat="1">
      <c r="A303" s="298" t="s">
        <v>1263</v>
      </c>
      <c r="B303" s="297">
        <v>3.9243699999999992E-2</v>
      </c>
      <c r="C303" s="299">
        <v>1.41488322201034E-3</v>
      </c>
    </row>
    <row r="304" spans="1:3" s="211" customFormat="1">
      <c r="A304" s="298" t="s">
        <v>1248</v>
      </c>
      <c r="B304" s="297">
        <v>3.2052299999999999E-2</v>
      </c>
      <c r="C304" s="299">
        <v>1.1556061609084268E-3</v>
      </c>
    </row>
    <row r="305" spans="1:3" s="211" customFormat="1">
      <c r="A305" s="298" t="s">
        <v>700</v>
      </c>
      <c r="B305" s="297">
        <v>3.1528800000000003E-2</v>
      </c>
      <c r="C305" s="299">
        <v>1.1367320138039893E-3</v>
      </c>
    </row>
    <row r="306" spans="1:3" s="211" customFormat="1">
      <c r="A306" s="298" t="s">
        <v>1782</v>
      </c>
      <c r="B306" s="297">
        <v>1.9152374999999999E-2</v>
      </c>
      <c r="C306" s="428">
        <v>6.905152686711571E-4</v>
      </c>
    </row>
    <row r="307" spans="1:3" s="211" customFormat="1">
      <c r="A307" s="298" t="s">
        <v>1255</v>
      </c>
      <c r="B307" s="297">
        <v>1.2761499999999999E-2</v>
      </c>
      <c r="C307" s="428">
        <v>4.6010014951915733E-4</v>
      </c>
    </row>
    <row r="308" spans="1:3" s="211" customFormat="1">
      <c r="A308" s="298" t="s">
        <v>1411</v>
      </c>
      <c r="B308" s="297">
        <v>1.1343363999999872E-2</v>
      </c>
      <c r="C308" s="428">
        <v>4.0897100438429403E-4</v>
      </c>
    </row>
    <row r="309" spans="1:3" ht="26.25" customHeight="1">
      <c r="A309" s="292" t="s">
        <v>164</v>
      </c>
      <c r="B309" s="293">
        <v>2773.6352646998312</v>
      </c>
      <c r="C309" s="294">
        <v>100.00058446130983</v>
      </c>
    </row>
    <row r="310" spans="1:3" ht="24" customHeight="1">
      <c r="A310" s="295" t="s">
        <v>467</v>
      </c>
      <c r="B310" s="293">
        <v>449.05230594599982</v>
      </c>
      <c r="C310" s="294">
        <v>16.190027277959246</v>
      </c>
    </row>
    <row r="312" spans="1:3">
      <c r="B312" s="429"/>
    </row>
  </sheetData>
  <mergeCells count="1">
    <mergeCell ref="A1:C1"/>
  </mergeCells>
  <pageMargins left="0.7" right="0.7" top="0.75" bottom="0.75" header="0.3" footer="0.3"/>
  <pageSetup paperSize="9" orientation="portrait" horizont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22">
    <tabColor rgb="FF7030A0"/>
  </sheetPr>
  <dimension ref="A1:F10"/>
  <sheetViews>
    <sheetView view="pageBreakPreview" zoomScaleNormal="85" zoomScaleSheetLayoutView="100" workbookViewId="0">
      <selection activeCell="F25" sqref="F25"/>
    </sheetView>
  </sheetViews>
  <sheetFormatPr defaultColWidth="15.28515625" defaultRowHeight="12.75"/>
  <cols>
    <col min="1" max="1" width="8.28515625" style="41" customWidth="1"/>
    <col min="2" max="2" width="31.7109375" style="41" bestFit="1" customWidth="1"/>
    <col min="3" max="3" width="12.42578125" style="41" customWidth="1"/>
    <col min="4" max="4" width="13.42578125" style="110" customWidth="1"/>
    <col min="5" max="6" width="12.42578125" style="109" customWidth="1"/>
    <col min="7" max="16384" width="15.28515625" style="41"/>
  </cols>
  <sheetData>
    <row r="1" spans="1:6" ht="47.25" customHeight="1">
      <c r="A1" s="540" t="s">
        <v>1784</v>
      </c>
      <c r="B1" s="540"/>
      <c r="C1" s="540"/>
      <c r="D1" s="540"/>
      <c r="E1" s="540"/>
      <c r="F1" s="540"/>
    </row>
    <row r="2" spans="1:6" ht="21.6" customHeight="1">
      <c r="A2" s="649"/>
      <c r="B2" s="650" t="s">
        <v>197</v>
      </c>
      <c r="C2" s="650" t="s">
        <v>782</v>
      </c>
      <c r="D2" s="653"/>
      <c r="E2" s="654"/>
      <c r="F2" s="651" t="s">
        <v>770</v>
      </c>
    </row>
    <row r="3" spans="1:6" ht="22.5" customHeight="1">
      <c r="A3" s="649"/>
      <c r="B3" s="649"/>
      <c r="C3" s="377" t="s">
        <v>54</v>
      </c>
      <c r="D3" s="377" t="s">
        <v>198</v>
      </c>
      <c r="E3" s="377" t="s">
        <v>708</v>
      </c>
      <c r="F3" s="652" t="s">
        <v>530</v>
      </c>
    </row>
    <row r="4" spans="1:6" ht="15.75" customHeight="1">
      <c r="A4" s="363" t="s">
        <v>183</v>
      </c>
      <c r="B4" s="364" t="s">
        <v>199</v>
      </c>
      <c r="C4" s="365">
        <v>599487</v>
      </c>
      <c r="D4" s="365">
        <v>735857</v>
      </c>
      <c r="E4" s="365">
        <v>470000</v>
      </c>
      <c r="F4" s="366" t="s">
        <v>426</v>
      </c>
    </row>
    <row r="5" spans="1:6" ht="15.75" customHeight="1">
      <c r="A5" s="363" t="s">
        <v>184</v>
      </c>
      <c r="B5" s="364" t="s">
        <v>200</v>
      </c>
      <c r="C5" s="365">
        <v>2722693</v>
      </c>
      <c r="D5" s="365">
        <v>2321329</v>
      </c>
      <c r="E5" s="365">
        <v>807990</v>
      </c>
      <c r="F5" s="366" t="s">
        <v>426</v>
      </c>
    </row>
    <row r="6" spans="1:6" ht="15.75" customHeight="1">
      <c r="A6" s="363" t="s">
        <v>186</v>
      </c>
      <c r="B6" s="364" t="s">
        <v>201</v>
      </c>
      <c r="C6" s="367">
        <v>0.22018163634313528</v>
      </c>
      <c r="D6" s="367">
        <v>0.3169981506283685</v>
      </c>
      <c r="E6" s="367">
        <v>0.58169036745504277</v>
      </c>
      <c r="F6" s="366" t="s">
        <v>426</v>
      </c>
    </row>
    <row r="7" spans="1:6" ht="15.75" customHeight="1">
      <c r="A7" s="363" t="s">
        <v>187</v>
      </c>
      <c r="B7" s="364" t="s">
        <v>779</v>
      </c>
      <c r="C7" s="365">
        <v>474487</v>
      </c>
      <c r="D7" s="365">
        <v>610141</v>
      </c>
      <c r="E7" s="365">
        <v>240000</v>
      </c>
      <c r="F7" s="365">
        <v>188007</v>
      </c>
    </row>
    <row r="8" spans="1:6" ht="21" customHeight="1">
      <c r="A8" s="363" t="s">
        <v>189</v>
      </c>
      <c r="B8" s="368" t="s">
        <v>780</v>
      </c>
      <c r="C8" s="365">
        <v>367.40769999999998</v>
      </c>
      <c r="D8" s="365">
        <v>368.63069999999999</v>
      </c>
      <c r="E8" s="365">
        <v>370</v>
      </c>
      <c r="F8" s="365">
        <v>371.62</v>
      </c>
    </row>
    <row r="9" spans="1:6" ht="15.75" customHeight="1">
      <c r="A9" s="260" t="s">
        <v>781</v>
      </c>
      <c r="B9" s="211"/>
      <c r="C9" s="261"/>
      <c r="D9" s="261"/>
      <c r="E9" s="264"/>
      <c r="F9" s="264"/>
    </row>
    <row r="10" spans="1:6" ht="15">
      <c r="A10" s="262" t="s">
        <v>202</v>
      </c>
      <c r="B10" s="211"/>
      <c r="C10" s="211"/>
      <c r="D10" s="211"/>
      <c r="E10" s="9"/>
      <c r="F10" s="9"/>
    </row>
  </sheetData>
  <mergeCells count="5">
    <mergeCell ref="A2:A3"/>
    <mergeCell ref="B2:B3"/>
    <mergeCell ref="A1:F1"/>
    <mergeCell ref="F2:F3"/>
    <mergeCell ref="C2:E2"/>
  </mergeCells>
  <pageMargins left="0.7" right="0.7" top="0.75" bottom="0.75" header="0.3" footer="0.3"/>
  <pageSetup paperSize="9" scale="74" orientation="portrait" horizont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1">
    <tabColor rgb="FF7030A0"/>
  </sheetPr>
  <dimension ref="A1:S20"/>
  <sheetViews>
    <sheetView tabSelected="1" view="pageBreakPreview" zoomScaleNormal="90" zoomScaleSheetLayoutView="100" workbookViewId="0">
      <selection activeCell="F25" sqref="F25"/>
    </sheetView>
  </sheetViews>
  <sheetFormatPr defaultRowHeight="15"/>
  <cols>
    <col min="1" max="1" width="7.28515625" customWidth="1"/>
    <col min="2" max="2" width="18.85546875" customWidth="1"/>
    <col min="3" max="7" width="13.28515625" customWidth="1"/>
  </cols>
  <sheetData>
    <row r="1" spans="1:19" ht="27" customHeight="1">
      <c r="A1" s="537" t="s">
        <v>1746</v>
      </c>
      <c r="B1" s="538"/>
      <c r="C1" s="538"/>
      <c r="D1" s="538"/>
      <c r="E1" s="538"/>
      <c r="F1" s="538"/>
      <c r="G1" s="539"/>
    </row>
    <row r="2" spans="1:19">
      <c r="A2" s="649" t="s">
        <v>706</v>
      </c>
      <c r="B2" s="649" t="s">
        <v>703</v>
      </c>
      <c r="C2" s="655" t="s">
        <v>701</v>
      </c>
      <c r="D2" s="656"/>
      <c r="E2" s="657"/>
      <c r="F2" s="557" t="s">
        <v>702</v>
      </c>
      <c r="G2" s="559"/>
    </row>
    <row r="3" spans="1:19" ht="31.5" customHeight="1">
      <c r="A3" s="649"/>
      <c r="B3" s="649"/>
      <c r="C3" s="376" t="s">
        <v>130</v>
      </c>
      <c r="D3" s="376" t="s">
        <v>560</v>
      </c>
      <c r="E3" s="376" t="s">
        <v>705</v>
      </c>
      <c r="F3" s="376" t="s">
        <v>130</v>
      </c>
      <c r="G3" s="376" t="s">
        <v>560</v>
      </c>
    </row>
    <row r="4" spans="1:19">
      <c r="A4" s="369">
        <v>1</v>
      </c>
      <c r="B4" s="326" t="s">
        <v>700</v>
      </c>
      <c r="C4" s="370">
        <v>315.57</v>
      </c>
      <c r="D4" s="370">
        <v>0</v>
      </c>
      <c r="E4" s="370">
        <v>-315.57</v>
      </c>
      <c r="F4" s="370">
        <v>3.0418373102639666</v>
      </c>
      <c r="G4" s="370" t="s">
        <v>426</v>
      </c>
    </row>
    <row r="5" spans="1:19">
      <c r="A5" s="369">
        <v>2</v>
      </c>
      <c r="B5" s="326" t="s">
        <v>704</v>
      </c>
      <c r="C5" s="371">
        <v>0</v>
      </c>
      <c r="D5" s="371">
        <v>10.49</v>
      </c>
      <c r="E5" s="370">
        <v>10.49</v>
      </c>
      <c r="F5" s="446" t="s">
        <v>426</v>
      </c>
      <c r="G5" s="370">
        <v>2.25</v>
      </c>
    </row>
    <row r="6" spans="1:19">
      <c r="A6" s="372"/>
      <c r="B6" s="373" t="s">
        <v>117</v>
      </c>
      <c r="C6" s="374">
        <v>315.57</v>
      </c>
      <c r="D6" s="374">
        <v>10.49</v>
      </c>
      <c r="E6" s="374">
        <v>-305.08</v>
      </c>
      <c r="F6" s="375" t="s">
        <v>426</v>
      </c>
      <c r="G6" s="375" t="s">
        <v>426</v>
      </c>
    </row>
    <row r="7" spans="1:19" s="17" customFormat="1" ht="11.25" customHeight="1">
      <c r="A7" s="658" t="s">
        <v>175</v>
      </c>
      <c r="B7" s="659"/>
      <c r="C7" s="659"/>
      <c r="D7" s="659"/>
      <c r="E7" s="659"/>
      <c r="F7" s="659"/>
      <c r="G7" s="659"/>
      <c r="H7"/>
      <c r="I7"/>
      <c r="J7"/>
      <c r="K7"/>
      <c r="L7"/>
      <c r="M7"/>
      <c r="N7"/>
      <c r="O7"/>
      <c r="P7"/>
      <c r="S7" s="18"/>
    </row>
    <row r="8" spans="1:19" s="17" customFormat="1" ht="11.25" customHeight="1">
      <c r="A8" s="658" t="s">
        <v>839</v>
      </c>
      <c r="B8" s="659"/>
      <c r="C8" s="659"/>
      <c r="D8" s="659"/>
      <c r="E8" s="659"/>
      <c r="F8" s="659"/>
      <c r="G8" s="659"/>
      <c r="H8"/>
      <c r="I8"/>
      <c r="J8"/>
      <c r="K8"/>
      <c r="L8"/>
      <c r="M8"/>
      <c r="N8"/>
      <c r="O8"/>
      <c r="P8"/>
      <c r="S8" s="18"/>
    </row>
    <row r="9" spans="1:19" s="17" customFormat="1" ht="11.25" customHeight="1">
      <c r="A9" s="658" t="s">
        <v>840</v>
      </c>
      <c r="B9" s="659"/>
      <c r="C9" s="659"/>
      <c r="D9" s="659"/>
      <c r="E9" s="659"/>
      <c r="F9" s="659"/>
      <c r="G9" s="659"/>
      <c r="H9"/>
      <c r="I9"/>
      <c r="J9"/>
      <c r="K9"/>
      <c r="L9"/>
      <c r="M9"/>
      <c r="N9"/>
      <c r="O9"/>
      <c r="P9"/>
      <c r="S9" s="18"/>
    </row>
    <row r="12" spans="1:19" ht="27" customHeight="1">
      <c r="A12" s="537" t="s">
        <v>1745</v>
      </c>
      <c r="B12" s="538"/>
      <c r="C12" s="538"/>
      <c r="D12" s="538"/>
      <c r="E12" s="538"/>
      <c r="F12" s="538"/>
      <c r="G12" s="539"/>
    </row>
    <row r="13" spans="1:19">
      <c r="A13" s="649" t="s">
        <v>706</v>
      </c>
      <c r="B13" s="649" t="s">
        <v>703</v>
      </c>
      <c r="C13" s="655" t="s">
        <v>701</v>
      </c>
      <c r="D13" s="656"/>
      <c r="E13" s="657"/>
      <c r="F13" s="557" t="s">
        <v>702</v>
      </c>
      <c r="G13" s="559"/>
    </row>
    <row r="14" spans="1:19" ht="31.5" customHeight="1">
      <c r="A14" s="649"/>
      <c r="B14" s="649"/>
      <c r="C14" s="376" t="s">
        <v>130</v>
      </c>
      <c r="D14" s="376" t="s">
        <v>560</v>
      </c>
      <c r="E14" s="376" t="s">
        <v>705</v>
      </c>
      <c r="F14" s="376" t="s">
        <v>130</v>
      </c>
      <c r="G14" s="376" t="s">
        <v>560</v>
      </c>
    </row>
    <row r="15" spans="1:19">
      <c r="A15" s="369">
        <v>1</v>
      </c>
      <c r="B15" s="326" t="s">
        <v>700</v>
      </c>
      <c r="C15" s="370">
        <v>152.71</v>
      </c>
      <c r="D15" s="370">
        <v>2.11</v>
      </c>
      <c r="E15" s="370">
        <v>-150.6</v>
      </c>
      <c r="F15" s="370">
        <v>3.080295985855543</v>
      </c>
      <c r="G15" s="370">
        <v>3.3467298578199056</v>
      </c>
    </row>
    <row r="16" spans="1:19">
      <c r="A16" s="369">
        <v>2</v>
      </c>
      <c r="B16" s="326" t="s">
        <v>704</v>
      </c>
      <c r="C16" s="371">
        <v>0</v>
      </c>
      <c r="D16" s="371">
        <v>2.17</v>
      </c>
      <c r="E16" s="370">
        <v>2.17</v>
      </c>
      <c r="F16" s="463" t="s">
        <v>426</v>
      </c>
      <c r="G16" s="370">
        <v>2.99</v>
      </c>
    </row>
    <row r="17" spans="1:19">
      <c r="A17" s="372"/>
      <c r="B17" s="373" t="s">
        <v>117</v>
      </c>
      <c r="C17" s="374">
        <v>152.71</v>
      </c>
      <c r="D17" s="374">
        <v>4.2799999999999994</v>
      </c>
      <c r="E17" s="374">
        <v>-148.43</v>
      </c>
      <c r="F17" s="375" t="s">
        <v>426</v>
      </c>
      <c r="G17" s="375" t="s">
        <v>426</v>
      </c>
    </row>
    <row r="18" spans="1:19" s="17" customFormat="1" ht="11.25" customHeight="1">
      <c r="A18" s="658" t="s">
        <v>175</v>
      </c>
      <c r="B18" s="659"/>
      <c r="C18" s="659"/>
      <c r="D18" s="659"/>
      <c r="E18" s="659"/>
      <c r="F18" s="659"/>
      <c r="G18" s="659"/>
      <c r="H18"/>
      <c r="I18"/>
      <c r="J18"/>
      <c r="K18"/>
      <c r="L18"/>
      <c r="M18"/>
      <c r="N18"/>
      <c r="O18"/>
      <c r="P18"/>
      <c r="S18" s="18"/>
    </row>
    <row r="19" spans="1:19" s="17" customFormat="1" ht="11.25" customHeight="1">
      <c r="A19" s="658" t="s">
        <v>839</v>
      </c>
      <c r="B19" s="659"/>
      <c r="C19" s="659"/>
      <c r="D19" s="659"/>
      <c r="E19" s="659"/>
      <c r="F19" s="659"/>
      <c r="G19" s="659"/>
      <c r="H19"/>
      <c r="I19"/>
      <c r="J19"/>
      <c r="K19"/>
      <c r="L19"/>
      <c r="M19"/>
      <c r="N19"/>
      <c r="O19"/>
      <c r="P19"/>
      <c r="S19" s="18"/>
    </row>
    <row r="20" spans="1:19" s="17" customFormat="1" ht="11.25" customHeight="1">
      <c r="A20" s="658" t="s">
        <v>841</v>
      </c>
      <c r="B20" s="659"/>
      <c r="C20" s="659"/>
      <c r="D20" s="659"/>
      <c r="E20" s="659"/>
      <c r="F20" s="659"/>
      <c r="G20" s="659"/>
      <c r="H20"/>
      <c r="I20"/>
      <c r="J20"/>
      <c r="K20"/>
      <c r="L20"/>
      <c r="M20"/>
      <c r="N20"/>
      <c r="O20"/>
      <c r="P20"/>
      <c r="S20" s="18"/>
    </row>
  </sheetData>
  <mergeCells count="16">
    <mergeCell ref="A8:G8"/>
    <mergeCell ref="A19:G19"/>
    <mergeCell ref="A9:G9"/>
    <mergeCell ref="A20:G20"/>
    <mergeCell ref="A7:G7"/>
    <mergeCell ref="A18:G18"/>
    <mergeCell ref="A12:G12"/>
    <mergeCell ref="A13:A14"/>
    <mergeCell ref="B13:B14"/>
    <mergeCell ref="C13:E13"/>
    <mergeCell ref="F13:G13"/>
    <mergeCell ref="A1:G1"/>
    <mergeCell ref="F2:G2"/>
    <mergeCell ref="A2:A3"/>
    <mergeCell ref="B2:B3"/>
    <mergeCell ref="C2:E2"/>
  </mergeCells>
  <pageMargins left="0.7" right="0.7" top="0.75" bottom="0.75" header="0.3" footer="0.3"/>
  <pageSetup orientation="portrait" horizontalDpi="300" verticalDpi="3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23"/>
  <dimension ref="A1:M60"/>
  <sheetViews>
    <sheetView zoomScaleSheetLayoutView="100" workbookViewId="0">
      <selection activeCell="A2" sqref="A2"/>
    </sheetView>
  </sheetViews>
  <sheetFormatPr defaultColWidth="9.140625" defaultRowHeight="12.75"/>
  <cols>
    <col min="1" max="1" width="4.85546875" style="45" bestFit="1" customWidth="1"/>
    <col min="2" max="2" width="43.5703125" style="86" bestFit="1" customWidth="1"/>
    <col min="3" max="4" width="11.85546875" style="45" bestFit="1" customWidth="1"/>
    <col min="5" max="7" width="11.28515625" style="45" bestFit="1" customWidth="1"/>
    <col min="8" max="8" width="64.5703125" style="45" bestFit="1" customWidth="1"/>
    <col min="9" max="9" width="34.140625" style="43" bestFit="1" customWidth="1"/>
    <col min="10" max="10" width="41.5703125" style="44" bestFit="1" customWidth="1"/>
    <col min="11" max="16384" width="9.140625" style="45"/>
  </cols>
  <sheetData>
    <row r="1" spans="1:13">
      <c r="A1" s="660" t="s">
        <v>428</v>
      </c>
      <c r="B1" s="660"/>
      <c r="C1" s="660"/>
      <c r="D1" s="660"/>
      <c r="E1" s="660"/>
      <c r="F1" s="660"/>
      <c r="G1" s="660"/>
      <c r="H1" s="42"/>
    </row>
    <row r="2" spans="1:13" ht="51">
      <c r="A2" s="46" t="s">
        <v>180</v>
      </c>
      <c r="B2" s="46" t="s">
        <v>203</v>
      </c>
      <c r="C2" s="46" t="s">
        <v>204</v>
      </c>
      <c r="D2" s="46" t="s">
        <v>205</v>
      </c>
      <c r="E2" s="46" t="s">
        <v>206</v>
      </c>
      <c r="F2" s="46" t="s">
        <v>207</v>
      </c>
      <c r="G2" s="46" t="s">
        <v>208</v>
      </c>
      <c r="H2" s="42"/>
    </row>
    <row r="3" spans="1:13" ht="14.25">
      <c r="A3" s="47">
        <v>1</v>
      </c>
      <c r="B3" s="48" t="s">
        <v>209</v>
      </c>
      <c r="C3" s="49" t="s">
        <v>210</v>
      </c>
      <c r="D3" s="47" t="s">
        <v>8</v>
      </c>
      <c r="E3" s="99"/>
      <c r="F3" s="51"/>
      <c r="G3" s="51"/>
      <c r="H3" s="52" t="s">
        <v>212</v>
      </c>
      <c r="J3" s="53" t="s">
        <v>213</v>
      </c>
      <c r="M3" s="54"/>
    </row>
    <row r="4" spans="1:13" ht="14.25">
      <c r="A4" s="47">
        <v>2</v>
      </c>
      <c r="B4" s="48" t="s">
        <v>161</v>
      </c>
      <c r="C4" s="49" t="s">
        <v>214</v>
      </c>
      <c r="D4" s="47" t="s">
        <v>8</v>
      </c>
      <c r="E4" s="100" t="s">
        <v>211</v>
      </c>
      <c r="F4" s="51"/>
      <c r="G4" s="51"/>
      <c r="H4" s="52" t="s">
        <v>215</v>
      </c>
      <c r="J4" s="44" t="s">
        <v>216</v>
      </c>
      <c r="M4" s="54"/>
    </row>
    <row r="5" spans="1:13" ht="14.25">
      <c r="A5" s="47">
        <v>3</v>
      </c>
      <c r="B5" s="48" t="s">
        <v>217</v>
      </c>
      <c r="C5" s="49" t="s">
        <v>218</v>
      </c>
      <c r="D5" s="47" t="s">
        <v>8</v>
      </c>
      <c r="E5" s="100" t="s">
        <v>211</v>
      </c>
      <c r="F5" s="51"/>
      <c r="G5" s="51"/>
      <c r="H5" s="52" t="s">
        <v>219</v>
      </c>
      <c r="J5" s="55" t="s">
        <v>220</v>
      </c>
      <c r="M5" s="54"/>
    </row>
    <row r="6" spans="1:13" ht="14.25">
      <c r="A6" s="47">
        <v>4</v>
      </c>
      <c r="B6" s="48" t="s">
        <v>221</v>
      </c>
      <c r="C6" s="49" t="s">
        <v>210</v>
      </c>
      <c r="D6" s="47" t="s">
        <v>8</v>
      </c>
      <c r="E6" s="97"/>
      <c r="F6" s="51"/>
      <c r="G6" s="51"/>
      <c r="H6" s="52" t="s">
        <v>222</v>
      </c>
      <c r="J6" s="44" t="s">
        <v>223</v>
      </c>
      <c r="M6" s="54"/>
    </row>
    <row r="7" spans="1:13" ht="14.25">
      <c r="A7" s="47">
        <v>5</v>
      </c>
      <c r="B7" s="48" t="s">
        <v>163</v>
      </c>
      <c r="C7" s="49" t="s">
        <v>214</v>
      </c>
      <c r="D7" s="47" t="s">
        <v>8</v>
      </c>
      <c r="E7" s="100" t="s">
        <v>211</v>
      </c>
      <c r="F7" s="51"/>
      <c r="G7" s="51"/>
      <c r="H7" s="52" t="s">
        <v>224</v>
      </c>
      <c r="J7" s="44" t="s">
        <v>225</v>
      </c>
      <c r="M7" s="54"/>
    </row>
    <row r="8" spans="1:13" ht="14.25">
      <c r="A8" s="47">
        <v>6</v>
      </c>
      <c r="B8" s="48" t="s">
        <v>160</v>
      </c>
      <c r="C8" s="49" t="s">
        <v>218</v>
      </c>
      <c r="D8" s="47" t="s">
        <v>8</v>
      </c>
      <c r="E8" s="100" t="s">
        <v>211</v>
      </c>
      <c r="F8" s="51"/>
      <c r="G8" s="51"/>
      <c r="H8" s="52" t="s">
        <v>226</v>
      </c>
      <c r="J8" s="53" t="s">
        <v>227</v>
      </c>
      <c r="M8" s="54"/>
    </row>
    <row r="9" spans="1:13" ht="14.25">
      <c r="A9" s="47">
        <v>7</v>
      </c>
      <c r="B9" s="48" t="s">
        <v>228</v>
      </c>
      <c r="C9" s="49" t="s">
        <v>229</v>
      </c>
      <c r="D9" s="47" t="s">
        <v>17</v>
      </c>
      <c r="E9" s="100" t="s">
        <v>211</v>
      </c>
      <c r="F9" s="51"/>
      <c r="G9" s="51"/>
      <c r="H9" s="52" t="s">
        <v>230</v>
      </c>
      <c r="J9" s="44" t="s">
        <v>231</v>
      </c>
    </row>
    <row r="10" spans="1:13" ht="25.5">
      <c r="A10" s="47">
        <v>8</v>
      </c>
      <c r="B10" s="48" t="s">
        <v>232</v>
      </c>
      <c r="C10" s="49" t="s">
        <v>233</v>
      </c>
      <c r="D10" s="47" t="s">
        <v>10</v>
      </c>
      <c r="E10" s="100" t="s">
        <v>211</v>
      </c>
      <c r="F10" s="51"/>
      <c r="G10" s="51"/>
      <c r="H10" s="52" t="s">
        <v>234</v>
      </c>
      <c r="J10" s="44" t="s">
        <v>235</v>
      </c>
    </row>
    <row r="11" spans="1:13" ht="14.25">
      <c r="A11" s="47">
        <v>9</v>
      </c>
      <c r="B11" s="48" t="s">
        <v>236</v>
      </c>
      <c r="C11" s="49" t="s">
        <v>237</v>
      </c>
      <c r="D11" s="47" t="s">
        <v>8</v>
      </c>
      <c r="E11" s="97"/>
      <c r="F11" s="51"/>
      <c r="G11" s="51"/>
      <c r="H11" s="56" t="s">
        <v>238</v>
      </c>
      <c r="J11" s="44" t="s">
        <v>239</v>
      </c>
    </row>
    <row r="12" spans="1:13" ht="14.25">
      <c r="A12" s="47">
        <v>10</v>
      </c>
      <c r="B12" s="48" t="s">
        <v>240</v>
      </c>
      <c r="C12" s="49" t="s">
        <v>241</v>
      </c>
      <c r="D12" s="47" t="s">
        <v>8</v>
      </c>
      <c r="E12" s="97"/>
      <c r="F12" s="51"/>
      <c r="G12" s="51"/>
      <c r="H12" s="52" t="s">
        <v>242</v>
      </c>
      <c r="I12" s="43" t="s">
        <v>243</v>
      </c>
      <c r="J12" s="53" t="s">
        <v>244</v>
      </c>
    </row>
    <row r="13" spans="1:13" ht="14.25">
      <c r="A13" s="47">
        <v>11</v>
      </c>
      <c r="B13" s="48" t="s">
        <v>245</v>
      </c>
      <c r="C13" s="49" t="s">
        <v>246</v>
      </c>
      <c r="D13" s="47" t="s">
        <v>19</v>
      </c>
      <c r="E13" s="97"/>
      <c r="F13" s="51"/>
      <c r="G13" s="51"/>
      <c r="H13" s="52" t="s">
        <v>247</v>
      </c>
      <c r="I13" s="43" t="s">
        <v>248</v>
      </c>
      <c r="J13" s="53" t="s">
        <v>249</v>
      </c>
    </row>
    <row r="14" spans="1:13" ht="14.25">
      <c r="A14" s="47">
        <v>12</v>
      </c>
      <c r="B14" s="48" t="s">
        <v>250</v>
      </c>
      <c r="C14" s="49" t="s">
        <v>251</v>
      </c>
      <c r="D14" s="47" t="s">
        <v>10</v>
      </c>
      <c r="E14" s="100" t="s">
        <v>211</v>
      </c>
      <c r="F14" s="51"/>
      <c r="G14" s="51"/>
      <c r="H14" s="56" t="s">
        <v>252</v>
      </c>
      <c r="J14" s="53" t="s">
        <v>253</v>
      </c>
    </row>
    <row r="15" spans="1:13" ht="14.25">
      <c r="A15" s="47">
        <v>13</v>
      </c>
      <c r="B15" s="48" t="s">
        <v>254</v>
      </c>
      <c r="C15" s="49" t="s">
        <v>255</v>
      </c>
      <c r="D15" s="47" t="s">
        <v>8</v>
      </c>
      <c r="E15" s="100" t="s">
        <v>211</v>
      </c>
      <c r="F15" s="51"/>
      <c r="G15" s="51"/>
      <c r="H15" s="52" t="s">
        <v>256</v>
      </c>
      <c r="J15" s="53" t="s">
        <v>257</v>
      </c>
    </row>
    <row r="16" spans="1:13" ht="14.25">
      <c r="A16" s="47">
        <v>14</v>
      </c>
      <c r="B16" s="48" t="s">
        <v>162</v>
      </c>
      <c r="C16" s="49" t="s">
        <v>258</v>
      </c>
      <c r="D16" s="47" t="s">
        <v>8</v>
      </c>
      <c r="E16" s="97"/>
      <c r="F16" s="51"/>
      <c r="G16" s="57"/>
      <c r="H16" s="52" t="s">
        <v>259</v>
      </c>
      <c r="I16" s="43" t="s">
        <v>248</v>
      </c>
      <c r="J16" s="53" t="s">
        <v>260</v>
      </c>
    </row>
    <row r="17" spans="1:10" ht="14.25">
      <c r="A17" s="47">
        <v>15</v>
      </c>
      <c r="B17" s="48" t="s">
        <v>261</v>
      </c>
      <c r="C17" s="49" t="s">
        <v>262</v>
      </c>
      <c r="D17" s="47" t="s">
        <v>10</v>
      </c>
      <c r="E17" s="100" t="s">
        <v>211</v>
      </c>
      <c r="F17" s="51"/>
      <c r="G17" s="57"/>
      <c r="H17" s="56" t="s">
        <v>263</v>
      </c>
      <c r="I17" s="44" t="s">
        <v>264</v>
      </c>
      <c r="J17" s="53" t="s">
        <v>265</v>
      </c>
    </row>
    <row r="18" spans="1:10" ht="14.25">
      <c r="A18" s="47">
        <v>16</v>
      </c>
      <c r="B18" s="48" t="s">
        <v>266</v>
      </c>
      <c r="C18" s="49" t="s">
        <v>267</v>
      </c>
      <c r="D18" s="47" t="s">
        <v>8</v>
      </c>
      <c r="E18" s="97"/>
      <c r="F18" s="51"/>
      <c r="G18" s="51"/>
      <c r="H18" s="52" t="s">
        <v>268</v>
      </c>
      <c r="J18" s="44" t="s">
        <v>269</v>
      </c>
    </row>
    <row r="19" spans="1:10" ht="14.25">
      <c r="A19" s="47">
        <v>17</v>
      </c>
      <c r="B19" s="48" t="s">
        <v>270</v>
      </c>
      <c r="C19" s="49" t="s">
        <v>271</v>
      </c>
      <c r="D19" s="47" t="s">
        <v>19</v>
      </c>
      <c r="E19" s="100" t="s">
        <v>211</v>
      </c>
      <c r="F19" s="51"/>
      <c r="G19" s="57"/>
      <c r="H19" s="58" t="s">
        <v>272</v>
      </c>
      <c r="J19" s="44" t="s">
        <v>273</v>
      </c>
    </row>
    <row r="20" spans="1:10" ht="14.25">
      <c r="A20" s="47">
        <v>18</v>
      </c>
      <c r="B20" s="48" t="s">
        <v>274</v>
      </c>
      <c r="C20" s="49" t="s">
        <v>275</v>
      </c>
      <c r="D20" s="59" t="s">
        <v>10</v>
      </c>
      <c r="E20" s="100" t="s">
        <v>211</v>
      </c>
      <c r="F20" s="51"/>
      <c r="G20" s="51"/>
      <c r="H20" s="60" t="s">
        <v>276</v>
      </c>
      <c r="J20" s="44">
        <v>9999889615</v>
      </c>
    </row>
    <row r="21" spans="1:10" ht="25.5">
      <c r="A21" s="47">
        <v>19</v>
      </c>
      <c r="B21" s="61" t="s">
        <v>277</v>
      </c>
      <c r="C21" s="62" t="s">
        <v>278</v>
      </c>
      <c r="D21" s="59" t="s">
        <v>17</v>
      </c>
      <c r="E21" s="97"/>
      <c r="F21" s="51"/>
      <c r="G21" s="63"/>
      <c r="H21" s="64" t="s">
        <v>279</v>
      </c>
      <c r="J21" s="44" t="s">
        <v>280</v>
      </c>
    </row>
    <row r="22" spans="1:10" ht="14.25">
      <c r="A22" s="47">
        <v>20</v>
      </c>
      <c r="B22" s="48" t="s">
        <v>281</v>
      </c>
      <c r="C22" s="49" t="s">
        <v>282</v>
      </c>
      <c r="D22" s="49" t="s">
        <v>19</v>
      </c>
      <c r="E22" s="97"/>
      <c r="F22" s="51"/>
      <c r="G22" s="51"/>
      <c r="H22" s="56" t="s">
        <v>283</v>
      </c>
      <c r="J22" s="44" t="s">
        <v>284</v>
      </c>
    </row>
    <row r="23" spans="1:10" ht="14.25">
      <c r="A23" s="47">
        <v>21</v>
      </c>
      <c r="B23" s="65" t="s">
        <v>285</v>
      </c>
      <c r="C23" s="49" t="s">
        <v>286</v>
      </c>
      <c r="D23" s="47" t="s">
        <v>17</v>
      </c>
      <c r="E23" s="100" t="s">
        <v>211</v>
      </c>
      <c r="F23" s="51"/>
      <c r="G23" s="51"/>
      <c r="H23" s="52" t="s">
        <v>287</v>
      </c>
      <c r="J23" s="66" t="s">
        <v>288</v>
      </c>
    </row>
    <row r="24" spans="1:10" ht="14.25">
      <c r="A24" s="47">
        <v>22</v>
      </c>
      <c r="B24" s="48" t="s">
        <v>289</v>
      </c>
      <c r="C24" s="68" t="s">
        <v>290</v>
      </c>
      <c r="D24" s="68" t="s">
        <v>8</v>
      </c>
      <c r="E24" s="97"/>
      <c r="F24" s="68"/>
      <c r="G24" s="68"/>
      <c r="H24" s="56" t="s">
        <v>291</v>
      </c>
      <c r="J24" s="44" t="s">
        <v>292</v>
      </c>
    </row>
    <row r="25" spans="1:10" ht="14.25">
      <c r="A25" s="47">
        <v>23</v>
      </c>
      <c r="B25" s="65" t="s">
        <v>293</v>
      </c>
      <c r="C25" s="68" t="s">
        <v>294</v>
      </c>
      <c r="D25" s="67" t="s">
        <v>19</v>
      </c>
      <c r="E25" s="97"/>
      <c r="F25" s="50"/>
      <c r="G25" s="50"/>
      <c r="H25" s="52" t="s">
        <v>295</v>
      </c>
      <c r="J25" s="53" t="s">
        <v>296</v>
      </c>
    </row>
    <row r="26" spans="1:10" ht="14.25">
      <c r="A26" s="47">
        <v>24</v>
      </c>
      <c r="B26" s="69" t="s">
        <v>297</v>
      </c>
      <c r="C26" s="68" t="s">
        <v>298</v>
      </c>
      <c r="D26" s="67" t="s">
        <v>8</v>
      </c>
      <c r="E26" s="97"/>
      <c r="F26" s="70"/>
      <c r="G26" s="50"/>
      <c r="H26" s="52" t="s">
        <v>299</v>
      </c>
      <c r="J26" s="53" t="s">
        <v>300</v>
      </c>
    </row>
    <row r="27" spans="1:10" ht="14.25">
      <c r="A27" s="47">
        <v>25</v>
      </c>
      <c r="B27" s="69" t="s">
        <v>301</v>
      </c>
      <c r="C27" s="68" t="s">
        <v>302</v>
      </c>
      <c r="D27" s="67" t="s">
        <v>19</v>
      </c>
      <c r="E27" s="97"/>
      <c r="F27" s="50"/>
      <c r="G27" s="50"/>
      <c r="H27" s="52" t="s">
        <v>303</v>
      </c>
      <c r="J27" s="53" t="s">
        <v>304</v>
      </c>
    </row>
    <row r="28" spans="1:10" ht="14.25">
      <c r="A28" s="47">
        <v>26</v>
      </c>
      <c r="B28" s="69" t="s">
        <v>305</v>
      </c>
      <c r="C28" s="68" t="s">
        <v>306</v>
      </c>
      <c r="D28" s="67" t="s">
        <v>19</v>
      </c>
      <c r="E28" s="97"/>
      <c r="F28" s="50"/>
      <c r="G28" s="50"/>
      <c r="H28" s="52" t="s">
        <v>307</v>
      </c>
      <c r="J28" s="53" t="s">
        <v>308</v>
      </c>
    </row>
    <row r="29" spans="1:10" ht="14.25">
      <c r="A29" s="47">
        <v>27</v>
      </c>
      <c r="B29" s="69" t="s">
        <v>309</v>
      </c>
      <c r="C29" s="68" t="s">
        <v>310</v>
      </c>
      <c r="D29" s="67" t="s">
        <v>19</v>
      </c>
      <c r="E29" s="100" t="s">
        <v>211</v>
      </c>
      <c r="F29" s="50"/>
      <c r="G29" s="50"/>
      <c r="H29" s="52" t="s">
        <v>311</v>
      </c>
      <c r="J29" s="53" t="s">
        <v>312</v>
      </c>
    </row>
    <row r="30" spans="1:10" ht="14.25">
      <c r="A30" s="47">
        <v>28</v>
      </c>
      <c r="B30" s="69" t="s">
        <v>313</v>
      </c>
      <c r="C30" s="68" t="s">
        <v>314</v>
      </c>
      <c r="D30" s="67" t="s">
        <v>19</v>
      </c>
      <c r="E30" s="97"/>
      <c r="F30" s="50"/>
      <c r="G30" s="50"/>
      <c r="H30" s="52" t="s">
        <v>315</v>
      </c>
      <c r="J30" s="53" t="s">
        <v>316</v>
      </c>
    </row>
    <row r="31" spans="1:10" ht="14.25">
      <c r="A31" s="47">
        <v>29</v>
      </c>
      <c r="B31" s="65" t="s">
        <v>317</v>
      </c>
      <c r="C31" s="68" t="s">
        <v>318</v>
      </c>
      <c r="D31" s="67" t="s">
        <v>19</v>
      </c>
      <c r="E31" s="97"/>
      <c r="F31" s="50"/>
      <c r="G31" s="50"/>
      <c r="H31" s="52" t="s">
        <v>319</v>
      </c>
      <c r="J31" s="53" t="s">
        <v>320</v>
      </c>
    </row>
    <row r="32" spans="1:10" ht="14.25">
      <c r="A32" s="47">
        <v>30</v>
      </c>
      <c r="B32" s="69" t="s">
        <v>321</v>
      </c>
      <c r="C32" s="68" t="s">
        <v>322</v>
      </c>
      <c r="D32" s="67" t="s">
        <v>19</v>
      </c>
      <c r="E32" s="97"/>
      <c r="F32" s="50"/>
      <c r="G32" s="50"/>
      <c r="H32" s="52" t="s">
        <v>323</v>
      </c>
      <c r="J32" s="66" t="s">
        <v>324</v>
      </c>
    </row>
    <row r="33" spans="1:10" ht="14.25">
      <c r="A33" s="47">
        <v>31</v>
      </c>
      <c r="B33" s="48" t="s">
        <v>325</v>
      </c>
      <c r="C33" s="68" t="s">
        <v>326</v>
      </c>
      <c r="D33" s="67" t="s">
        <v>17</v>
      </c>
      <c r="E33" s="97"/>
      <c r="F33" s="50"/>
      <c r="G33" s="50"/>
      <c r="H33" s="52" t="s">
        <v>327</v>
      </c>
      <c r="J33" s="71" t="s">
        <v>328</v>
      </c>
    </row>
    <row r="34" spans="1:10" ht="14.25">
      <c r="A34" s="47">
        <v>32</v>
      </c>
      <c r="B34" s="69" t="s">
        <v>329</v>
      </c>
      <c r="C34" s="68" t="s">
        <v>330</v>
      </c>
      <c r="D34" s="67" t="s">
        <v>17</v>
      </c>
      <c r="E34" s="97"/>
      <c r="F34" s="50"/>
      <c r="G34" s="50"/>
      <c r="H34" s="52" t="s">
        <v>331</v>
      </c>
      <c r="J34" s="71" t="s">
        <v>332</v>
      </c>
    </row>
    <row r="35" spans="1:10" ht="14.25">
      <c r="A35" s="47">
        <v>33</v>
      </c>
      <c r="B35" s="65" t="s">
        <v>333</v>
      </c>
      <c r="C35" s="68" t="s">
        <v>334</v>
      </c>
      <c r="D35" s="67" t="s">
        <v>17</v>
      </c>
      <c r="E35" s="100" t="s">
        <v>211</v>
      </c>
      <c r="F35" s="50"/>
      <c r="G35" s="50"/>
      <c r="H35" s="52" t="s">
        <v>335</v>
      </c>
      <c r="J35" s="72" t="s">
        <v>336</v>
      </c>
    </row>
    <row r="36" spans="1:10" ht="14.25">
      <c r="A36" s="47">
        <v>34</v>
      </c>
      <c r="B36" s="69" t="s">
        <v>337</v>
      </c>
      <c r="C36" s="68" t="s">
        <v>338</v>
      </c>
      <c r="D36" s="67" t="s">
        <v>8</v>
      </c>
      <c r="E36" s="97"/>
      <c r="F36" s="50"/>
      <c r="G36" s="50"/>
      <c r="H36" s="56" t="s">
        <v>339</v>
      </c>
      <c r="J36" s="71" t="s">
        <v>340</v>
      </c>
    </row>
    <row r="37" spans="1:10" ht="14.25">
      <c r="A37" s="47">
        <v>35</v>
      </c>
      <c r="B37" s="69" t="s">
        <v>341</v>
      </c>
      <c r="C37" s="68" t="s">
        <v>342</v>
      </c>
      <c r="D37" s="67" t="s">
        <v>19</v>
      </c>
      <c r="E37" s="97"/>
      <c r="F37" s="50"/>
      <c r="G37" s="50"/>
      <c r="H37" s="73" t="s">
        <v>343</v>
      </c>
      <c r="J37" s="74" t="s">
        <v>344</v>
      </c>
    </row>
    <row r="38" spans="1:10" ht="14.25">
      <c r="A38" s="47">
        <v>36</v>
      </c>
      <c r="B38" s="75" t="s">
        <v>345</v>
      </c>
      <c r="C38" s="68" t="s">
        <v>346</v>
      </c>
      <c r="D38" s="67" t="s">
        <v>19</v>
      </c>
      <c r="E38" s="97"/>
      <c r="F38" s="76"/>
      <c r="G38" s="76"/>
      <c r="H38" s="42"/>
      <c r="J38" s="77" t="s">
        <v>355</v>
      </c>
    </row>
    <row r="39" spans="1:10" ht="14.25">
      <c r="A39" s="47">
        <v>37</v>
      </c>
      <c r="B39" s="78" t="s">
        <v>347</v>
      </c>
      <c r="C39" s="68" t="s">
        <v>348</v>
      </c>
      <c r="D39" s="67" t="s">
        <v>19</v>
      </c>
      <c r="E39" s="97"/>
      <c r="F39" s="79"/>
      <c r="G39" s="79"/>
      <c r="H39" s="42"/>
    </row>
    <row r="40" spans="1:10" ht="14.25">
      <c r="A40" s="47">
        <v>38</v>
      </c>
      <c r="B40" s="75" t="s">
        <v>349</v>
      </c>
      <c r="C40" s="68" t="s">
        <v>350</v>
      </c>
      <c r="D40" s="67" t="s">
        <v>19</v>
      </c>
      <c r="E40" s="97"/>
      <c r="F40" s="79"/>
      <c r="G40" s="79"/>
      <c r="H40" s="42"/>
    </row>
    <row r="41" spans="1:10" ht="14.25">
      <c r="A41" s="47">
        <v>39</v>
      </c>
      <c r="B41" s="75" t="s">
        <v>351</v>
      </c>
      <c r="C41" s="68" t="s">
        <v>352</v>
      </c>
      <c r="D41" s="67" t="s">
        <v>19</v>
      </c>
      <c r="E41" s="100" t="s">
        <v>211</v>
      </c>
      <c r="F41" s="79"/>
      <c r="G41" s="79"/>
      <c r="H41" s="42"/>
    </row>
    <row r="42" spans="1:10" ht="14.25">
      <c r="A42" s="47">
        <v>40</v>
      </c>
      <c r="B42" s="80" t="s">
        <v>387</v>
      </c>
      <c r="C42" s="68" t="s">
        <v>365</v>
      </c>
      <c r="D42" s="67" t="s">
        <v>8</v>
      </c>
      <c r="E42" s="100" t="s">
        <v>211</v>
      </c>
      <c r="F42" s="79"/>
      <c r="G42" s="79"/>
      <c r="H42" s="42"/>
    </row>
    <row r="43" spans="1:10" ht="14.25">
      <c r="A43" s="47">
        <v>41</v>
      </c>
      <c r="B43" s="80" t="s">
        <v>363</v>
      </c>
      <c r="C43" s="68" t="s">
        <v>364</v>
      </c>
      <c r="D43" s="67" t="s">
        <v>17</v>
      </c>
      <c r="E43" s="97"/>
      <c r="F43" s="64"/>
      <c r="G43" s="64"/>
      <c r="H43" s="42"/>
    </row>
    <row r="44" spans="1:10" ht="14.25">
      <c r="A44" s="47">
        <v>42</v>
      </c>
      <c r="B44" s="80" t="s">
        <v>388</v>
      </c>
      <c r="C44" s="68" t="s">
        <v>389</v>
      </c>
      <c r="D44" s="67" t="s">
        <v>19</v>
      </c>
      <c r="E44" s="100" t="s">
        <v>211</v>
      </c>
      <c r="F44" s="64"/>
      <c r="G44" s="64"/>
      <c r="H44" s="42"/>
    </row>
    <row r="45" spans="1:10" ht="14.25">
      <c r="A45" s="47">
        <v>43</v>
      </c>
      <c r="B45" s="80" t="s">
        <v>402</v>
      </c>
      <c r="C45" s="68" t="s">
        <v>403</v>
      </c>
      <c r="D45" s="67" t="s">
        <v>17</v>
      </c>
      <c r="E45" s="97"/>
      <c r="F45" s="64"/>
      <c r="G45" s="64"/>
      <c r="H45" s="42"/>
    </row>
    <row r="46" spans="1:10" ht="14.25">
      <c r="A46" s="47">
        <v>44</v>
      </c>
      <c r="B46" s="80" t="s">
        <v>404</v>
      </c>
      <c r="C46" s="68" t="s">
        <v>405</v>
      </c>
      <c r="D46" s="67" t="s">
        <v>17</v>
      </c>
      <c r="E46" s="97"/>
      <c r="F46" s="84"/>
      <c r="G46" s="84"/>
      <c r="H46" s="42"/>
    </row>
    <row r="47" spans="1:10" ht="14.25">
      <c r="A47" s="47">
        <v>45</v>
      </c>
      <c r="B47" s="80" t="s">
        <v>406</v>
      </c>
      <c r="C47" s="42" t="s">
        <v>407</v>
      </c>
      <c r="D47" s="67" t="s">
        <v>8</v>
      </c>
      <c r="E47" s="97"/>
      <c r="F47" s="85"/>
      <c r="G47" s="85"/>
      <c r="H47" s="42"/>
    </row>
    <row r="48" spans="1:10" ht="14.25">
      <c r="A48" s="47">
        <v>46</v>
      </c>
      <c r="B48" s="80" t="s">
        <v>414</v>
      </c>
      <c r="C48" s="42" t="s">
        <v>415</v>
      </c>
      <c r="D48" s="67" t="s">
        <v>19</v>
      </c>
      <c r="E48" s="97"/>
      <c r="F48" s="85"/>
      <c r="G48" s="85"/>
      <c r="H48" s="42"/>
    </row>
    <row r="49" spans="1:8" ht="15">
      <c r="A49" s="47">
        <v>47</v>
      </c>
      <c r="B49" s="103" t="s">
        <v>424</v>
      </c>
      <c r="C49" s="104" t="s">
        <v>425</v>
      </c>
      <c r="D49" s="105" t="s">
        <v>17</v>
      </c>
      <c r="E49" s="97"/>
      <c r="F49" s="85"/>
      <c r="G49" s="85"/>
      <c r="H49" s="42"/>
    </row>
    <row r="50" spans="1:8">
      <c r="A50" s="81">
        <v>1</v>
      </c>
      <c r="B50" s="82" t="s">
        <v>54</v>
      </c>
      <c r="C50" s="83"/>
      <c r="D50" s="83"/>
      <c r="E50" s="101" t="s">
        <v>211</v>
      </c>
      <c r="F50" s="85"/>
      <c r="G50" s="85"/>
      <c r="H50" s="42"/>
    </row>
    <row r="51" spans="1:8" ht="12.75" customHeight="1">
      <c r="A51" s="81">
        <v>2</v>
      </c>
      <c r="B51" s="82" t="s">
        <v>89</v>
      </c>
      <c r="C51" s="83"/>
      <c r="D51" s="83"/>
      <c r="E51" s="101" t="s">
        <v>211</v>
      </c>
      <c r="F51" s="98"/>
      <c r="G51" s="42"/>
      <c r="H51" s="42"/>
    </row>
    <row r="52" spans="1:8" ht="12.75" customHeight="1">
      <c r="A52" s="81">
        <v>3</v>
      </c>
      <c r="B52" s="82" t="s">
        <v>83</v>
      </c>
      <c r="C52" s="83"/>
      <c r="D52" s="83"/>
      <c r="E52" s="50"/>
      <c r="F52" s="98"/>
      <c r="G52" s="42"/>
      <c r="H52" s="42"/>
    </row>
    <row r="53" spans="1:8">
      <c r="A53" s="661" t="s">
        <v>353</v>
      </c>
      <c r="B53" s="661"/>
      <c r="C53" s="661"/>
      <c r="D53" s="661"/>
      <c r="E53" s="661"/>
      <c r="H53" s="42"/>
    </row>
    <row r="54" spans="1:8" s="87" customFormat="1" ht="12.75" customHeight="1">
      <c r="A54" s="661" t="s">
        <v>353</v>
      </c>
      <c r="B54" s="661"/>
      <c r="C54" s="661"/>
      <c r="D54" s="661"/>
      <c r="E54" s="661"/>
    </row>
    <row r="55" spans="1:8" s="87" customFormat="1" ht="12.75" customHeight="1">
      <c r="A55" s="45"/>
      <c r="B55" s="86"/>
      <c r="C55" s="45"/>
      <c r="D55" s="45"/>
      <c r="E55" s="45"/>
    </row>
    <row r="56" spans="1:8" s="87" customFormat="1">
      <c r="B56" s="88"/>
    </row>
    <row r="57" spans="1:8" s="87" customFormat="1"/>
    <row r="58" spans="1:8" s="87" customFormat="1"/>
    <row r="59" spans="1:8">
      <c r="A59" s="87"/>
      <c r="B59" s="87"/>
      <c r="C59" s="87"/>
      <c r="D59" s="87"/>
      <c r="E59" s="87"/>
    </row>
    <row r="60" spans="1:8">
      <c r="A60" s="87"/>
      <c r="B60" s="87"/>
      <c r="C60" s="87"/>
      <c r="D60" s="87"/>
      <c r="E60" s="87"/>
    </row>
  </sheetData>
  <mergeCells count="3">
    <mergeCell ref="A1:G1"/>
    <mergeCell ref="A54:E54"/>
    <mergeCell ref="A53:E53"/>
  </mergeCells>
  <hyperlinks>
    <hyperlink ref="H3" display="http://www.ptcindia.com/statutory-information.html" xr:uid="{00000000-0004-0000-2A00-000000000000}"/>
    <hyperlink ref="H4" display="http://www.nvvn.co.in/Form.php" xr:uid="{00000000-0004-0000-2A00-000001000000}"/>
    <hyperlink ref="H5" display="www.tatapowertrading.com" xr:uid="{00000000-0004-0000-2A00-000002000000}"/>
    <hyperlink ref="H6" display="http://www.relianceenergytrading.com/HTML/FormIV.html" xr:uid="{00000000-0004-0000-2A00-000003000000}"/>
    <hyperlink ref="H8" display="http://adani.com/download.aspx" xr:uid="{00000000-0004-0000-2A00-000004000000}"/>
    <hyperlink ref="H7" display="http://www.lancogroup.com/DynTestform.aspx?pageid=35" xr:uid="{00000000-0004-0000-2A00-000005000000}"/>
    <hyperlink ref="H25" display="http://www.greenkotrading.com/statutory_info.html" xr:uid="{00000000-0004-0000-2A00-000006000000}"/>
    <hyperlink ref="H28" display="http://www.visapower.net/" xr:uid="{00000000-0004-0000-2A00-000007000000}"/>
    <hyperlink ref="H9" display="http://www.instincttrade.com" xr:uid="{00000000-0004-0000-2A00-000008000000}"/>
    <hyperlink ref="H10" display="http://www.essar.com/article.aspx?cont_id=uZJCH0l2iwA=" xr:uid="{00000000-0004-0000-2A00-000009000000}"/>
    <hyperlink ref="H22" display="http://kalyanipower.com/" xr:uid="{00000000-0004-0000-2A00-00000A000000}"/>
    <hyperlink ref="H27" display="http://www.suryachakra.in/html/SuryachakraPowerCorporationLimited.html" xr:uid="{00000000-0004-0000-2A00-00000B000000}"/>
    <hyperlink ref="H29" display="http://vandanavidhyut.com/" xr:uid="{00000000-0004-0000-2A00-00000C000000}"/>
    <hyperlink ref="H23" display="http://www.indrainfra.in/statutoryinformation.htm" xr:uid="{00000000-0004-0000-2A00-00000D000000}"/>
    <hyperlink ref="H13" display="http://www.jindalpower.com/about-us/chhattisgarh-energy-trading-ltd.aspx" xr:uid="{00000000-0004-0000-2A00-00000E000000}"/>
    <hyperlink ref="H15" display="http://www.gmrenergytrading.in/form-iv.asp" xr:uid="{00000000-0004-0000-2A00-00000F000000}"/>
    <hyperlink ref="H24" display="http://www.globalenergy.co.in/" xr:uid="{00000000-0004-0000-2A00-000010000000}"/>
    <hyperlink ref="H16" display="http://www.knowledgeispower.in/" xr:uid="{00000000-0004-0000-2A00-000011000000}"/>
    <hyperlink ref="H17" display="http://www.mittalsgroup.com/trading_contract_detail.htmll" xr:uid="{00000000-0004-0000-2A00-000012000000}"/>
    <hyperlink ref="H18" display="http://www.shreepowertrading.com/" xr:uid="{00000000-0004-0000-2A00-000013000000}"/>
    <hyperlink ref="H33" display="http://www.pcmpowertrading.co.in/aboutus.html" xr:uid="{00000000-0004-0000-2A00-000014000000}"/>
    <hyperlink ref="H12" display="http://www.jalindia.com/statutory-reports.htm" xr:uid="{00000000-0004-0000-2A00-000015000000}"/>
    <hyperlink ref="H34" display="http://www.myhomepower.in/corporate.html" xr:uid="{00000000-0004-0000-2A00-000016000000}"/>
    <hyperlink ref="H19" display="http://ces-ltd.in/search.html" xr:uid="{00000000-0004-0000-2A00-000017000000}"/>
    <hyperlink ref="H31" display="http://www.indiabulls.com/power/powerTrade.aspx?comp=IPTL#" xr:uid="{00000000-0004-0000-2A00-000018000000}"/>
    <hyperlink ref="H32" display="http://www.shyamindus.com/statinfo.asp" xr:uid="{00000000-0004-0000-2A00-000019000000}"/>
    <hyperlink ref="H35" display="http://www.dlf.in/" xr:uid="{00000000-0004-0000-2A00-00001A000000}"/>
    <hyperlink ref="H11" display="http://www.jsw.in/companies/company_JSWEnergyStatuary_compliance.shtml" xr:uid="{00000000-0004-0000-2A00-00001B000000}"/>
    <hyperlink ref="H36" display="http://www.snpower.com/" xr:uid="{00000000-0004-0000-2A00-00001C000000}"/>
    <hyperlink ref="H14" display="http://rpgpowertrading.co.in/about_us.htm" xr:uid="{00000000-0004-0000-2A00-00001D000000}"/>
  </hyperlinks>
  <pageMargins left="0.7" right="0.7" top="0.75" bottom="0.75" header="0.3" footer="0.3"/>
  <pageSetup paperSize="9" scale="66" orientation="portrait" r:id="rId1"/>
  <colBreaks count="1" manualBreakCount="1">
    <brk id="7" max="1048575"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9"/>
  <dimension ref="A1:H99"/>
  <sheetViews>
    <sheetView view="pageBreakPreview" zoomScale="70" zoomScaleNormal="80" zoomScaleSheetLayoutView="70" workbookViewId="0">
      <selection activeCell="J20" sqref="J20"/>
    </sheetView>
  </sheetViews>
  <sheetFormatPr defaultRowHeight="15"/>
  <cols>
    <col min="1" max="1" width="7.7109375" customWidth="1"/>
    <col min="2" max="2" width="44.5703125" customWidth="1"/>
    <col min="3" max="3" width="11.7109375" customWidth="1"/>
    <col min="4" max="4" width="12" customWidth="1"/>
    <col min="5" max="5" width="12.28515625" customWidth="1"/>
    <col min="6" max="6" width="21.85546875" customWidth="1"/>
    <col min="7" max="7" width="23.28515625" customWidth="1"/>
  </cols>
  <sheetData>
    <row r="1" spans="1:8" ht="22.5" customHeight="1">
      <c r="A1" s="684" t="s">
        <v>430</v>
      </c>
      <c r="B1" s="685"/>
      <c r="C1" s="685"/>
      <c r="D1" s="685"/>
      <c r="E1" s="685"/>
      <c r="F1" s="685"/>
      <c r="G1" s="686"/>
    </row>
    <row r="2" spans="1:8" ht="39.75" customHeight="1">
      <c r="A2" s="245" t="s">
        <v>25</v>
      </c>
      <c r="B2" s="246" t="s">
        <v>431</v>
      </c>
      <c r="C2" s="241">
        <v>44652</v>
      </c>
      <c r="D2" s="242">
        <v>44986</v>
      </c>
      <c r="E2" s="242">
        <f>'Table 27'!$A$4</f>
        <v>45017</v>
      </c>
      <c r="F2" s="244" t="s">
        <v>784</v>
      </c>
      <c r="G2" s="243" t="s">
        <v>785</v>
      </c>
    </row>
    <row r="3" spans="1:8" s="123" customFormat="1" ht="21.75" customHeight="1">
      <c r="A3" s="240" t="s">
        <v>8</v>
      </c>
      <c r="B3" s="687" t="s">
        <v>756</v>
      </c>
      <c r="C3" s="688"/>
      <c r="D3" s="688"/>
      <c r="E3" s="688"/>
      <c r="F3" s="688"/>
      <c r="G3" s="688"/>
    </row>
    <row r="4" spans="1:8">
      <c r="A4" s="248">
        <v>1</v>
      </c>
      <c r="B4" s="249" t="s">
        <v>432</v>
      </c>
      <c r="C4" s="113">
        <v>127136.85999999999</v>
      </c>
      <c r="D4" s="232">
        <v>120082.42</v>
      </c>
      <c r="E4" s="228">
        <f>'Summary Table-1 (N)'!$C$21</f>
        <v>123650.15</v>
      </c>
      <c r="F4" s="247">
        <f>(E4-D4)/D4</f>
        <v>2.9710677049979473E-2</v>
      </c>
      <c r="G4" s="247">
        <f>(E4-C4)/C4</f>
        <v>-2.7424855388122629E-2</v>
      </c>
    </row>
    <row r="5" spans="1:8">
      <c r="A5" s="248">
        <v>2</v>
      </c>
      <c r="B5" s="249" t="s">
        <v>433</v>
      </c>
      <c r="C5" s="113">
        <f>SUM(C6:C7)</f>
        <v>13625.105924000001</v>
      </c>
      <c r="D5" s="232">
        <f>SUM(D6:D7)</f>
        <v>16970.345237499998</v>
      </c>
      <c r="E5" s="228" t="e">
        <f>'Summary Table-1 (N)'!$C$20</f>
        <v>#REF!</v>
      </c>
      <c r="F5" s="247" t="e">
        <f>(E5-D5)/D5</f>
        <v>#REF!</v>
      </c>
      <c r="G5" s="247" t="e">
        <f>(E5-C5)/C5</f>
        <v>#REF!</v>
      </c>
    </row>
    <row r="6" spans="1:8">
      <c r="A6" s="248">
        <v>2.1</v>
      </c>
      <c r="B6" s="249" t="s">
        <v>434</v>
      </c>
      <c r="C6" s="113">
        <v>7592.3467090000013</v>
      </c>
      <c r="D6" s="232">
        <v>9856.4945974999991</v>
      </c>
      <c r="E6" s="228" t="e">
        <f>'Summary Table-1 (N)'!$C$3</f>
        <v>#REF!</v>
      </c>
      <c r="F6" s="247" t="e">
        <f>(E6-D6)/D6</f>
        <v>#REF!</v>
      </c>
      <c r="G6" s="247" t="e">
        <f>(E6-C6)/C6</f>
        <v>#REF!</v>
      </c>
      <c r="H6" s="179"/>
    </row>
    <row r="7" spans="1:8">
      <c r="A7" s="248">
        <v>2.2000000000000002</v>
      </c>
      <c r="B7" s="249" t="s">
        <v>435</v>
      </c>
      <c r="C7" s="113">
        <v>6032.759215</v>
      </c>
      <c r="D7" s="232">
        <v>7113.8506399999997</v>
      </c>
      <c r="E7" s="228">
        <f>'Summary Table-1 (N)'!$C$6</f>
        <v>10670.869607500003</v>
      </c>
      <c r="F7" s="247">
        <f>(E7-D7)/D7</f>
        <v>0.50001316410826457</v>
      </c>
      <c r="G7" s="247">
        <f>(E7-C7)/C7</f>
        <v>0.76882073810731433</v>
      </c>
      <c r="H7" s="179"/>
    </row>
    <row r="8" spans="1:8" ht="30.75" customHeight="1">
      <c r="A8" s="248">
        <v>3</v>
      </c>
      <c r="B8" s="250" t="s">
        <v>436</v>
      </c>
      <c r="C8" s="124">
        <f>C5/C4</f>
        <v>0.10716880945463025</v>
      </c>
      <c r="D8" s="233">
        <f>D5/D4</f>
        <v>0.14132247865674258</v>
      </c>
      <c r="E8" s="230" t="e">
        <f>'Summary Table-1 (N)'!$E$20/100</f>
        <v>#REF!</v>
      </c>
      <c r="F8" s="247" t="e">
        <f>E8-D8</f>
        <v>#REF!</v>
      </c>
      <c r="G8" s="247" t="e">
        <f>E8-C8</f>
        <v>#REF!</v>
      </c>
    </row>
    <row r="9" spans="1:8">
      <c r="A9" s="248">
        <v>4</v>
      </c>
      <c r="B9" s="249" t="s">
        <v>437</v>
      </c>
      <c r="C9" s="114">
        <v>0.77505625746660656</v>
      </c>
      <c r="D9" s="234">
        <v>0.80705168550016804</v>
      </c>
      <c r="E9" s="229">
        <f>'Table-2'!$C$41</f>
        <v>0.80300829281116859</v>
      </c>
      <c r="F9" s="247">
        <f>E9-D9</f>
        <v>-4.0433926889994476E-3</v>
      </c>
      <c r="G9" s="247">
        <f>E9-C9</f>
        <v>2.7952035344562032E-2</v>
      </c>
    </row>
    <row r="10" spans="1:8">
      <c r="A10" s="248">
        <v>5</v>
      </c>
      <c r="B10" s="249" t="s">
        <v>438</v>
      </c>
      <c r="C10" s="125">
        <v>0.14626218574201685</v>
      </c>
      <c r="D10" s="235">
        <v>0.19548140164316233</v>
      </c>
      <c r="E10" s="231">
        <f>'Table-2'!$C$42</f>
        <v>0.16646568655907251</v>
      </c>
      <c r="F10" s="247"/>
      <c r="G10" s="247"/>
    </row>
    <row r="11" spans="1:8" s="123" customFormat="1" ht="21.75" customHeight="1">
      <c r="A11" s="236" t="s">
        <v>10</v>
      </c>
      <c r="B11" s="675" t="s">
        <v>644</v>
      </c>
      <c r="C11" s="676"/>
      <c r="D11" s="676"/>
      <c r="E11" s="676"/>
      <c r="F11" s="676"/>
      <c r="G11" s="676"/>
    </row>
    <row r="12" spans="1:8" ht="19.5" customHeight="1">
      <c r="A12" s="227"/>
      <c r="B12" s="689" t="s">
        <v>439</v>
      </c>
      <c r="C12" s="689"/>
      <c r="D12" s="689"/>
      <c r="E12" s="689"/>
      <c r="F12" s="689"/>
      <c r="G12" s="689"/>
    </row>
    <row r="13" spans="1:8">
      <c r="A13" s="248">
        <v>6</v>
      </c>
      <c r="B13" s="249" t="s">
        <v>440</v>
      </c>
      <c r="C13" s="113">
        <v>6.412025410302034</v>
      </c>
      <c r="D13" s="232">
        <v>7.4719218062417809</v>
      </c>
      <c r="E13" s="228">
        <f>'Table-3 to 26'!$C$5</f>
        <v>4.78</v>
      </c>
      <c r="F13" s="247">
        <f>(E13-D13)/D13</f>
        <v>-0.36027167789591208</v>
      </c>
      <c r="G13" s="247">
        <f>(E13-C13)/C13</f>
        <v>-0.25452572406838891</v>
      </c>
    </row>
    <row r="14" spans="1:8" ht="21.75" customHeight="1">
      <c r="A14" s="227"/>
      <c r="B14" s="689" t="s">
        <v>441</v>
      </c>
      <c r="C14" s="689"/>
      <c r="D14" s="689"/>
      <c r="E14" s="689"/>
      <c r="F14" s="689"/>
      <c r="G14" s="689"/>
    </row>
    <row r="15" spans="1:8">
      <c r="A15" s="203"/>
      <c r="B15" s="680" t="s">
        <v>641</v>
      </c>
      <c r="C15" s="680"/>
      <c r="D15" s="680"/>
      <c r="E15" s="680"/>
      <c r="F15" s="680"/>
      <c r="G15" s="680"/>
    </row>
    <row r="16" spans="1:8" s="180" customFormat="1">
      <c r="A16" s="237"/>
      <c r="B16" s="679" t="s">
        <v>624</v>
      </c>
      <c r="C16" s="679"/>
      <c r="D16" s="679"/>
      <c r="E16" s="679"/>
      <c r="F16" s="679"/>
      <c r="G16" s="679"/>
    </row>
    <row r="17" spans="1:7" s="180" customFormat="1">
      <c r="A17" s="248">
        <v>7</v>
      </c>
      <c r="B17" s="249" t="s">
        <v>626</v>
      </c>
      <c r="C17" s="113">
        <v>4113.6453099999999</v>
      </c>
      <c r="D17" s="232">
        <v>4718.3821575000002</v>
      </c>
      <c r="E17" s="228">
        <f>'Table 27'!$D$34</f>
        <v>4408.927635</v>
      </c>
      <c r="F17" s="247">
        <f>(E17-D17)/D17</f>
        <v>-6.5584878920439613E-2</v>
      </c>
      <c r="G17" s="247">
        <f>(E17-C17)/C17</f>
        <v>7.1781182563841445E-2</v>
      </c>
    </row>
    <row r="18" spans="1:7">
      <c r="A18" s="248">
        <v>8</v>
      </c>
      <c r="B18" s="249" t="s">
        <v>440</v>
      </c>
      <c r="C18" s="113">
        <v>9.5211478787484207</v>
      </c>
      <c r="D18" s="232">
        <v>5.4361931957825602</v>
      </c>
      <c r="E18" s="228">
        <f>'Table-3 to 26'!$C$19</f>
        <v>3.2171592749153608</v>
      </c>
      <c r="F18" s="247">
        <f>(E18-D18)/D18</f>
        <v>-0.4081962948978235</v>
      </c>
      <c r="G18" s="247">
        <f>(E18-C18)/C18</f>
        <v>-0.66210384337205941</v>
      </c>
    </row>
    <row r="19" spans="1:7">
      <c r="A19" s="248">
        <v>9</v>
      </c>
      <c r="B19" s="249" t="s">
        <v>201</v>
      </c>
      <c r="C19" s="113">
        <v>2.6056969329779411</v>
      </c>
      <c r="D19" s="232">
        <v>1.0950067165526292</v>
      </c>
      <c r="E19" s="228" t="e">
        <f>#REF!</f>
        <v>#REF!</v>
      </c>
      <c r="F19" s="247"/>
      <c r="G19" s="247"/>
    </row>
    <row r="20" spans="1:7">
      <c r="A20" s="248">
        <v>10</v>
      </c>
      <c r="B20" s="249" t="s">
        <v>643</v>
      </c>
      <c r="C20" s="114">
        <v>9.0277777777777769E-3</v>
      </c>
      <c r="D20" s="234">
        <v>0</v>
      </c>
      <c r="E20" s="229">
        <f>'Table-38'!$C$9</f>
        <v>0</v>
      </c>
      <c r="F20" s="247"/>
      <c r="G20" s="247"/>
    </row>
    <row r="21" spans="1:7" s="180" customFormat="1">
      <c r="A21" s="238"/>
      <c r="B21" s="679" t="s">
        <v>627</v>
      </c>
      <c r="C21" s="679"/>
      <c r="D21" s="679"/>
      <c r="E21" s="679"/>
      <c r="F21" s="679"/>
      <c r="G21" s="679"/>
    </row>
    <row r="22" spans="1:7" s="180" customFormat="1">
      <c r="A22" s="248">
        <v>11</v>
      </c>
      <c r="B22" s="249" t="s">
        <v>625</v>
      </c>
      <c r="C22" s="113">
        <v>1171.4959350000256</v>
      </c>
      <c r="D22" s="232">
        <v>1086.9521274999918</v>
      </c>
      <c r="E22" s="228">
        <f>'Table-3 to 26'!$C$64</f>
        <v>421.31996000000061</v>
      </c>
      <c r="F22" s="247">
        <f>(E22-D22)/D22</f>
        <v>-0.61238406978507542</v>
      </c>
      <c r="G22" s="247">
        <f>(E22-C22)/C22</f>
        <v>-0.64035730094104737</v>
      </c>
    </row>
    <row r="23" spans="1:7" s="180" customFormat="1">
      <c r="A23" s="248">
        <v>12</v>
      </c>
      <c r="B23" s="249" t="s">
        <v>440</v>
      </c>
      <c r="C23" s="113">
        <v>10.720518104998872</v>
      </c>
      <c r="D23" s="232">
        <v>6.8981020589358932</v>
      </c>
      <c r="E23" s="228">
        <f>'Table-3 to 26'!$D$64</f>
        <v>4.8485813080099636</v>
      </c>
      <c r="F23" s="247">
        <f>(E23-D23)/D23</f>
        <v>-0.29711371815251025</v>
      </c>
      <c r="G23" s="247">
        <f>(E23-C23)/C23</f>
        <v>-0.54772882611437246</v>
      </c>
    </row>
    <row r="24" spans="1:7" s="180" customFormat="1">
      <c r="A24" s="238"/>
      <c r="B24" s="679" t="s">
        <v>628</v>
      </c>
      <c r="C24" s="679"/>
      <c r="D24" s="679"/>
      <c r="E24" s="679"/>
      <c r="F24" s="679"/>
      <c r="G24" s="679"/>
    </row>
    <row r="25" spans="1:7" s="180" customFormat="1">
      <c r="A25" s="248">
        <v>13</v>
      </c>
      <c r="B25" s="249" t="s">
        <v>626</v>
      </c>
      <c r="C25" s="113">
        <v>1704.2769925</v>
      </c>
      <c r="D25" s="232">
        <v>2097.7222575000001</v>
      </c>
      <c r="E25" s="228">
        <f>'Table 27'!$K$34</f>
        <v>2152.4548325000001</v>
      </c>
      <c r="F25" s="247">
        <f>(E25-D25)/D25</f>
        <v>2.6091430743185502E-2</v>
      </c>
      <c r="G25" s="247">
        <f>(E25-C25)/C25</f>
        <v>0.26297241702627755</v>
      </c>
    </row>
    <row r="26" spans="1:7" s="180" customFormat="1">
      <c r="A26" s="248">
        <v>14</v>
      </c>
      <c r="B26" s="249" t="s">
        <v>440</v>
      </c>
      <c r="C26" s="113">
        <v>9.1219240598976405</v>
      </c>
      <c r="D26" s="232">
        <v>4.8233508190876488</v>
      </c>
      <c r="E26" s="228">
        <f>'Table-3 to 26'!$C$40</f>
        <v>3.0362146746274261</v>
      </c>
      <c r="F26" s="247">
        <f>(E26-D26)/D26</f>
        <v>-0.3705175533547993</v>
      </c>
      <c r="G26" s="247">
        <f>(E26-C26)/C26</f>
        <v>-0.66715194571993663</v>
      </c>
    </row>
    <row r="27" spans="1:7" s="180" customFormat="1">
      <c r="A27" s="248">
        <v>15</v>
      </c>
      <c r="B27" s="249" t="s">
        <v>201</v>
      </c>
      <c r="C27" s="113">
        <v>4.3712064713638474</v>
      </c>
      <c r="D27" s="232">
        <v>1.0091971377775284</v>
      </c>
      <c r="E27" s="228" t="e">
        <f>#REF!</f>
        <v>#REF!</v>
      </c>
      <c r="F27" s="247"/>
      <c r="G27" s="247"/>
    </row>
    <row r="28" spans="1:7" s="180" customFormat="1">
      <c r="A28" s="248">
        <v>16</v>
      </c>
      <c r="B28" s="249" t="s">
        <v>442</v>
      </c>
      <c r="C28" s="114">
        <v>1.8055555555555554E-2</v>
      </c>
      <c r="D28" s="234">
        <v>2.2849462365591398E-2</v>
      </c>
      <c r="E28" s="229">
        <f>'Table-38'!$L$9</f>
        <v>6.9439999999999999E-6</v>
      </c>
      <c r="F28" s="247"/>
      <c r="G28" s="247"/>
    </row>
    <row r="29" spans="1:7" s="180" customFormat="1">
      <c r="A29" s="238"/>
      <c r="B29" s="681" t="s">
        <v>657</v>
      </c>
      <c r="C29" s="682"/>
      <c r="D29" s="682"/>
      <c r="E29" s="682"/>
      <c r="F29" s="682"/>
      <c r="G29" s="683"/>
    </row>
    <row r="30" spans="1:7" s="180" customFormat="1">
      <c r="A30" s="248">
        <v>17</v>
      </c>
      <c r="B30" s="249" t="s">
        <v>625</v>
      </c>
      <c r="C30" s="113">
        <v>120.76962499999944</v>
      </c>
      <c r="D30" s="232">
        <v>96.915467499999295</v>
      </c>
      <c r="E30" s="228">
        <f>'Table-3 to 26'!$C$114</f>
        <v>33.408499999999961</v>
      </c>
      <c r="F30" s="247">
        <f>(E30-D30)/D30</f>
        <v>-0.65528206320626581</v>
      </c>
      <c r="G30" s="247">
        <f>(E30-C30)/C30</f>
        <v>-0.72337001129215961</v>
      </c>
    </row>
    <row r="31" spans="1:7" s="180" customFormat="1">
      <c r="A31" s="248">
        <v>18</v>
      </c>
      <c r="B31" s="249" t="s">
        <v>440</v>
      </c>
      <c r="C31" s="113">
        <v>9.5607936786877641</v>
      </c>
      <c r="D31" s="232">
        <v>5.6907837967143955</v>
      </c>
      <c r="E31" s="228">
        <f>'Table-3 to 26'!$D$114</f>
        <v>5.8422736728676865</v>
      </c>
      <c r="F31" s="247">
        <f>(E31-D31)/D31</f>
        <v>2.662021288539454E-2</v>
      </c>
      <c r="G31" s="247">
        <f>(E31-C31)/C31</f>
        <v>-0.38893423818036527</v>
      </c>
    </row>
    <row r="32" spans="1:7" s="180" customFormat="1">
      <c r="A32" s="237"/>
      <c r="B32" s="679" t="s">
        <v>680</v>
      </c>
      <c r="C32" s="679"/>
      <c r="D32" s="679"/>
      <c r="E32" s="679"/>
      <c r="F32" s="679"/>
      <c r="G32" s="679"/>
    </row>
    <row r="33" spans="1:7" s="180" customFormat="1">
      <c r="A33" s="248">
        <v>19</v>
      </c>
      <c r="B33" s="249" t="s">
        <v>626</v>
      </c>
      <c r="C33" s="113">
        <v>214.73366249999989</v>
      </c>
      <c r="D33" s="232">
        <v>297.74622499999998</v>
      </c>
      <c r="E33" s="228">
        <f>'Table 27'!G34</f>
        <v>157.55122750000001</v>
      </c>
      <c r="F33" s="247">
        <f>(E33-D33)/D33</f>
        <v>-0.47085398815719653</v>
      </c>
      <c r="G33" s="247">
        <f>(E33-C33)/C33</f>
        <v>-0.26629469424711139</v>
      </c>
    </row>
    <row r="34" spans="1:7">
      <c r="A34" s="248">
        <v>20</v>
      </c>
      <c r="B34" s="249" t="s">
        <v>440</v>
      </c>
      <c r="C34" s="113">
        <v>9.2863966171903094</v>
      </c>
      <c r="D34" s="232">
        <v>5.6651986978197204</v>
      </c>
      <c r="E34" s="228">
        <f>'Table-3 to 26'!$C$26</f>
        <v>3.2882272071948853</v>
      </c>
      <c r="F34" s="247">
        <f>(E34-D34)/D34</f>
        <v>-0.41957424927383824</v>
      </c>
      <c r="G34" s="247">
        <f>(E34-C34)/C34</f>
        <v>-0.6459092430848844</v>
      </c>
    </row>
    <row r="35" spans="1:7">
      <c r="A35" s="248">
        <v>21</v>
      </c>
      <c r="B35" s="249" t="s">
        <v>201</v>
      </c>
      <c r="C35" s="113">
        <v>6.2658250705943352</v>
      </c>
      <c r="D35" s="232">
        <v>3.1544766925890877</v>
      </c>
      <c r="E35" s="228" t="e">
        <f>#REF!</f>
        <v>#REF!</v>
      </c>
      <c r="F35" s="247"/>
      <c r="G35" s="247"/>
    </row>
    <row r="36" spans="1:7">
      <c r="A36" s="248">
        <v>22</v>
      </c>
      <c r="B36" s="249" t="s">
        <v>643</v>
      </c>
      <c r="C36" s="114">
        <v>0</v>
      </c>
      <c r="D36" s="234">
        <v>0</v>
      </c>
      <c r="E36" s="229">
        <f>'Table-38'!F9</f>
        <v>0</v>
      </c>
      <c r="F36" s="247"/>
      <c r="G36" s="247"/>
    </row>
    <row r="37" spans="1:7" s="180" customFormat="1">
      <c r="A37" s="237"/>
      <c r="B37" s="679" t="s">
        <v>776</v>
      </c>
      <c r="C37" s="679"/>
      <c r="D37" s="679"/>
      <c r="E37" s="679"/>
      <c r="F37" s="679"/>
      <c r="G37" s="679"/>
    </row>
    <row r="38" spans="1:7" s="180" customFormat="1">
      <c r="A38" s="248">
        <v>23</v>
      </c>
      <c r="B38" s="249" t="s">
        <v>626</v>
      </c>
      <c r="C38" s="113" t="s">
        <v>660</v>
      </c>
      <c r="D38" s="232">
        <v>0</v>
      </c>
      <c r="E38" s="228">
        <f>'Table 27'!J34</f>
        <v>0.19374999999999998</v>
      </c>
      <c r="F38" s="247" t="str">
        <f>IFERROR((E38-D38)/D38,"-")</f>
        <v>-</v>
      </c>
      <c r="G38" s="247" t="str">
        <f>IFERROR((E38-C38)/C38,"-")</f>
        <v>-</v>
      </c>
    </row>
    <row r="39" spans="1:7">
      <c r="A39" s="248">
        <v>24</v>
      </c>
      <c r="B39" s="249" t="s">
        <v>440</v>
      </c>
      <c r="C39" s="113" t="s">
        <v>660</v>
      </c>
      <c r="D39" s="232" t="s">
        <v>426</v>
      </c>
      <c r="E39" s="228" t="e">
        <f>'Table-40(a)'!#REF!</f>
        <v>#REF!</v>
      </c>
      <c r="F39" s="247" t="str">
        <f>IFERROR((E39-D39)/D39,"-")</f>
        <v>-</v>
      </c>
      <c r="G39" s="247" t="str">
        <f>IFERROR((E39-C39)/C39,"-")</f>
        <v>-</v>
      </c>
    </row>
    <row r="40" spans="1:7">
      <c r="A40" s="248">
        <v>25</v>
      </c>
      <c r="B40" s="249" t="s">
        <v>201</v>
      </c>
      <c r="C40" s="113" t="s">
        <v>660</v>
      </c>
      <c r="D40" s="232">
        <v>7.1146020091636042E-3</v>
      </c>
      <c r="E40" s="228" t="e">
        <f>#REF!</f>
        <v>#REF!</v>
      </c>
      <c r="F40" s="247"/>
      <c r="G40" s="247"/>
    </row>
    <row r="41" spans="1:7">
      <c r="A41" s="248">
        <v>26</v>
      </c>
      <c r="B41" s="249" t="s">
        <v>643</v>
      </c>
      <c r="C41" s="114" t="s">
        <v>660</v>
      </c>
      <c r="D41" s="234">
        <v>0</v>
      </c>
      <c r="E41" s="229">
        <v>0</v>
      </c>
      <c r="F41" s="247"/>
      <c r="G41" s="247"/>
    </row>
    <row r="42" spans="1:7">
      <c r="A42" s="203"/>
      <c r="B42" s="680" t="s">
        <v>642</v>
      </c>
      <c r="C42" s="680"/>
      <c r="D42" s="680"/>
      <c r="E42" s="680"/>
      <c r="F42" s="680"/>
      <c r="G42" s="680"/>
    </row>
    <row r="43" spans="1:7" s="180" customFormat="1">
      <c r="A43" s="238"/>
      <c r="B43" s="681" t="s">
        <v>624</v>
      </c>
      <c r="C43" s="682"/>
      <c r="D43" s="682"/>
      <c r="E43" s="682"/>
      <c r="F43" s="682"/>
      <c r="G43" s="683"/>
    </row>
    <row r="44" spans="1:7" s="180" customFormat="1">
      <c r="A44" s="248">
        <v>27</v>
      </c>
      <c r="B44" s="249" t="s">
        <v>626</v>
      </c>
      <c r="C44" s="113">
        <v>0</v>
      </c>
      <c r="D44" s="251">
        <v>0</v>
      </c>
      <c r="E44" s="228">
        <f>'Table 27'!$E$34</f>
        <v>0</v>
      </c>
      <c r="F44" s="247" t="str">
        <f>IFERROR((E44-D44)/D44,"-")</f>
        <v>-</v>
      </c>
      <c r="G44" s="247" t="s">
        <v>426</v>
      </c>
    </row>
    <row r="45" spans="1:7">
      <c r="A45" s="248">
        <v>28</v>
      </c>
      <c r="B45" s="249" t="s">
        <v>440</v>
      </c>
      <c r="C45" s="113" t="s">
        <v>426</v>
      </c>
      <c r="D45" s="251" t="s">
        <v>426</v>
      </c>
      <c r="E45" s="228">
        <f>'Table-3 to 26'!$D$19</f>
        <v>9.9864408089444243</v>
      </c>
      <c r="F45" s="247" t="str">
        <f>IFERROR((E45-D45)/D45,"-")</f>
        <v>-</v>
      </c>
      <c r="G45" s="247" t="str">
        <f>IFERROR((E45-C45)/C45,"-")</f>
        <v>-</v>
      </c>
    </row>
    <row r="46" spans="1:7">
      <c r="A46" s="248">
        <v>29</v>
      </c>
      <c r="B46" s="257" t="s">
        <v>201</v>
      </c>
      <c r="C46" s="150">
        <v>0.85161290322580641</v>
      </c>
      <c r="D46" s="232">
        <v>0.10734343434343434</v>
      </c>
      <c r="E46" s="255" t="e">
        <f>#REF!</f>
        <v>#REF!</v>
      </c>
      <c r="F46" s="247"/>
      <c r="G46" s="247"/>
    </row>
    <row r="47" spans="1:7">
      <c r="A47" s="248">
        <v>30</v>
      </c>
      <c r="B47" s="249" t="s">
        <v>442</v>
      </c>
      <c r="C47" s="114">
        <v>0</v>
      </c>
      <c r="D47" s="234">
        <v>0</v>
      </c>
      <c r="E47" s="229">
        <f>'Table-38'!$D$9</f>
        <v>0</v>
      </c>
      <c r="F47" s="247"/>
      <c r="G47" s="247"/>
    </row>
    <row r="48" spans="1:7" s="180" customFormat="1">
      <c r="A48" s="238"/>
      <c r="B48" s="681" t="s">
        <v>627</v>
      </c>
      <c r="C48" s="682"/>
      <c r="D48" s="682"/>
      <c r="E48" s="682"/>
      <c r="F48" s="682"/>
      <c r="G48" s="683"/>
    </row>
    <row r="49" spans="1:7" s="180" customFormat="1">
      <c r="A49" s="248">
        <v>31</v>
      </c>
      <c r="B49" s="249" t="s">
        <v>625</v>
      </c>
      <c r="C49" s="113">
        <v>1734.4769200000014</v>
      </c>
      <c r="D49" s="232">
        <v>560.69275750000043</v>
      </c>
      <c r="E49" s="228">
        <f>'Table-3 to 26'!$C$80</f>
        <v>542.8740480999993</v>
      </c>
      <c r="F49" s="247">
        <f>(E49-D49)/D49</f>
        <v>-3.1779810175274315E-2</v>
      </c>
      <c r="G49" s="247">
        <f>(E49-C49)/C49</f>
        <v>-0.68700993259685528</v>
      </c>
    </row>
    <row r="50" spans="1:7" s="180" customFormat="1">
      <c r="A50" s="248">
        <v>32</v>
      </c>
      <c r="B50" s="249" t="s">
        <v>440</v>
      </c>
      <c r="C50" s="113">
        <v>11.204748026387669</v>
      </c>
      <c r="D50" s="232">
        <v>8.2228868425904071</v>
      </c>
      <c r="E50" s="228">
        <f>'Table-3 to 26'!$D$80</f>
        <v>4.8826682469121048</v>
      </c>
      <c r="F50" s="247">
        <f>(E50-D50)/D50</f>
        <v>-0.40620996732895004</v>
      </c>
      <c r="G50" s="247">
        <f>(E50-C50)/C50</f>
        <v>-0.5642322133962131</v>
      </c>
    </row>
    <row r="51" spans="1:7" s="180" customFormat="1">
      <c r="A51" s="238"/>
      <c r="B51" s="681" t="s">
        <v>628</v>
      </c>
      <c r="C51" s="682"/>
      <c r="D51" s="682"/>
      <c r="E51" s="682"/>
      <c r="F51" s="682"/>
      <c r="G51" s="683"/>
    </row>
    <row r="52" spans="1:7" s="180" customFormat="1">
      <c r="A52" s="248">
        <v>33</v>
      </c>
      <c r="B52" s="249" t="s">
        <v>626</v>
      </c>
      <c r="C52" s="113">
        <v>0.10324999999999999</v>
      </c>
      <c r="D52" s="252">
        <v>0</v>
      </c>
      <c r="E52" s="228">
        <f>'Table 27'!$L$34</f>
        <v>0</v>
      </c>
      <c r="F52" s="247" t="str">
        <f>IFERROR((E52-D52)/D52,"-")</f>
        <v>-</v>
      </c>
      <c r="G52" s="247">
        <f>IFERROR((E52-C52)/C52,"-")</f>
        <v>-1</v>
      </c>
    </row>
    <row r="53" spans="1:7" s="180" customFormat="1">
      <c r="A53" s="248">
        <v>34</v>
      </c>
      <c r="B53" s="249" t="s">
        <v>440</v>
      </c>
      <c r="C53" s="113">
        <v>8.3680387409200971</v>
      </c>
      <c r="D53" s="252" t="s">
        <v>426</v>
      </c>
      <c r="E53" s="228">
        <f>'Table-3 to 26'!$D$40</f>
        <v>9.8951880766501059</v>
      </c>
      <c r="F53" s="247" t="str">
        <f>IFERROR((E53-D53)/D53,"-")</f>
        <v>-</v>
      </c>
      <c r="G53" s="247">
        <f>IFERROR((E53-C53)/C53,"-")</f>
        <v>0.18249788068764283</v>
      </c>
    </row>
    <row r="54" spans="1:7" s="180" customFormat="1">
      <c r="A54" s="248">
        <v>35</v>
      </c>
      <c r="B54" s="257" t="s">
        <v>201</v>
      </c>
      <c r="C54" s="113">
        <v>5.5812094840600288</v>
      </c>
      <c r="D54" s="252">
        <v>0</v>
      </c>
      <c r="E54" s="228" t="e">
        <f>#REF!</f>
        <v>#REF!</v>
      </c>
      <c r="F54" s="247"/>
      <c r="G54" s="247"/>
    </row>
    <row r="55" spans="1:7" s="180" customFormat="1">
      <c r="A55" s="248">
        <v>36</v>
      </c>
      <c r="B55" s="249" t="s">
        <v>643</v>
      </c>
      <c r="C55" s="40">
        <v>0</v>
      </c>
      <c r="D55" s="253">
        <v>0</v>
      </c>
      <c r="E55" s="256">
        <f>'Table-38'!M9</f>
        <v>0</v>
      </c>
      <c r="F55" s="247"/>
      <c r="G55" s="247"/>
    </row>
    <row r="56" spans="1:7" s="180" customFormat="1">
      <c r="A56" s="238"/>
      <c r="B56" s="681" t="s">
        <v>657</v>
      </c>
      <c r="C56" s="682"/>
      <c r="D56" s="682"/>
      <c r="E56" s="682"/>
      <c r="F56" s="682"/>
      <c r="G56" s="683"/>
    </row>
    <row r="57" spans="1:7" s="180" customFormat="1">
      <c r="A57" s="248">
        <v>37</v>
      </c>
      <c r="B57" s="249" t="s">
        <v>625</v>
      </c>
      <c r="C57" s="113">
        <v>208.61059750000027</v>
      </c>
      <c r="D57" s="232">
        <v>30.793300000000009</v>
      </c>
      <c r="E57" s="228">
        <f>'Table-3 to 26'!$C$130</f>
        <v>63.384305000000055</v>
      </c>
      <c r="F57" s="247">
        <f>(E57-D57)/D57</f>
        <v>1.0583797449445183</v>
      </c>
      <c r="G57" s="247">
        <f>(E57-C57)/C57</f>
        <v>-0.6961597073226351</v>
      </c>
    </row>
    <row r="58" spans="1:7" s="180" customFormat="1">
      <c r="A58" s="248">
        <v>38</v>
      </c>
      <c r="B58" s="249" t="s">
        <v>440</v>
      </c>
      <c r="C58" s="113">
        <v>8.6013943215061044</v>
      </c>
      <c r="D58" s="232">
        <v>6.1366558821237112</v>
      </c>
      <c r="E58" s="228">
        <f>'Table-3 to 26'!$D$130</f>
        <v>3.7135417600618932</v>
      </c>
      <c r="F58" s="247">
        <f>(E58-D58)/D58</f>
        <v>-0.39485905167347457</v>
      </c>
      <c r="G58" s="247">
        <f>(E58-C58)/C58</f>
        <v>-0.5682628163230572</v>
      </c>
    </row>
    <row r="59" spans="1:7" s="180" customFormat="1">
      <c r="A59" s="237"/>
      <c r="B59" s="679" t="s">
        <v>680</v>
      </c>
      <c r="C59" s="679"/>
      <c r="D59" s="679"/>
      <c r="E59" s="679"/>
      <c r="F59" s="679"/>
      <c r="G59" s="679"/>
    </row>
    <row r="60" spans="1:7" s="180" customFormat="1">
      <c r="A60" s="248">
        <v>39</v>
      </c>
      <c r="B60" s="249" t="s">
        <v>626</v>
      </c>
      <c r="C60" s="113">
        <v>0</v>
      </c>
      <c r="D60" s="232">
        <v>0</v>
      </c>
      <c r="E60" s="228">
        <f>'Table 27'!H34</f>
        <v>0</v>
      </c>
      <c r="F60" s="247" t="s">
        <v>426</v>
      </c>
      <c r="G60" s="247" t="s">
        <v>426</v>
      </c>
    </row>
    <row r="61" spans="1:7">
      <c r="A61" s="248">
        <v>40</v>
      </c>
      <c r="B61" s="249" t="s">
        <v>440</v>
      </c>
      <c r="C61" s="113" t="s">
        <v>426</v>
      </c>
      <c r="D61" s="232" t="s">
        <v>426</v>
      </c>
      <c r="E61" s="228">
        <f>'Table-3 to 26'!$D$26</f>
        <v>3.0185185185185186</v>
      </c>
      <c r="F61" s="247" t="s">
        <v>426</v>
      </c>
      <c r="G61" s="247" t="s">
        <v>426</v>
      </c>
    </row>
    <row r="62" spans="1:7">
      <c r="A62" s="248">
        <v>41</v>
      </c>
      <c r="B62" s="249" t="s">
        <v>201</v>
      </c>
      <c r="C62" s="113">
        <v>0</v>
      </c>
      <c r="D62" s="232">
        <v>0</v>
      </c>
      <c r="E62" s="228" t="e">
        <f>#REF!</f>
        <v>#REF!</v>
      </c>
      <c r="F62" s="247"/>
      <c r="G62" s="247"/>
    </row>
    <row r="63" spans="1:7">
      <c r="A63" s="248">
        <v>42</v>
      </c>
      <c r="B63" s="249" t="s">
        <v>643</v>
      </c>
      <c r="C63" s="113">
        <v>0</v>
      </c>
      <c r="D63" s="234">
        <v>0</v>
      </c>
      <c r="E63" s="229">
        <f>'Table-38'!$G$9</f>
        <v>0</v>
      </c>
      <c r="F63" s="247"/>
      <c r="G63" s="247"/>
    </row>
    <row r="64" spans="1:7">
      <c r="A64" s="203"/>
      <c r="B64" s="680" t="s">
        <v>717</v>
      </c>
      <c r="C64" s="680"/>
      <c r="D64" s="680"/>
      <c r="E64" s="680"/>
      <c r="F64" s="680"/>
      <c r="G64" s="680"/>
    </row>
    <row r="65" spans="1:7" s="180" customFormat="1">
      <c r="A65" s="238"/>
      <c r="B65" s="681" t="s">
        <v>624</v>
      </c>
      <c r="C65" s="682"/>
      <c r="D65" s="682"/>
      <c r="E65" s="682"/>
      <c r="F65" s="682"/>
      <c r="G65" s="683"/>
    </row>
    <row r="66" spans="1:7" s="180" customFormat="1">
      <c r="A66" s="248">
        <v>43</v>
      </c>
      <c r="B66" s="249" t="s">
        <v>626</v>
      </c>
      <c r="C66" s="113" t="s">
        <v>660</v>
      </c>
      <c r="D66" s="251">
        <v>0</v>
      </c>
      <c r="E66" s="228">
        <f>'Table 27'!$F$34</f>
        <v>0</v>
      </c>
      <c r="F66" s="247" t="str">
        <f>IFERROR((E66-D66)/D66,"-")</f>
        <v>-</v>
      </c>
      <c r="G66" s="247" t="str">
        <f>IFERROR((E66-C66)/C66,"-")</f>
        <v>-</v>
      </c>
    </row>
    <row r="67" spans="1:7">
      <c r="A67" s="248">
        <v>44</v>
      </c>
      <c r="B67" s="249" t="s">
        <v>440</v>
      </c>
      <c r="C67" s="113" t="s">
        <v>660</v>
      </c>
      <c r="D67" s="251" t="s">
        <v>426</v>
      </c>
      <c r="E67" s="228">
        <f>'Table-3 to 26'!$E$19</f>
        <v>9.9998061992759641</v>
      </c>
      <c r="F67" s="247" t="str">
        <f>IFERROR((E67-D67)/D67,"-")</f>
        <v>-</v>
      </c>
      <c r="G67" s="247" t="str">
        <f>IFERROR((E67-C67)/C67,"-")</f>
        <v>-</v>
      </c>
    </row>
    <row r="68" spans="1:7">
      <c r="A68" s="248">
        <v>45</v>
      </c>
      <c r="B68" s="257" t="s">
        <v>201</v>
      </c>
      <c r="C68" s="113" t="s">
        <v>660</v>
      </c>
      <c r="D68" s="232">
        <v>0</v>
      </c>
      <c r="E68" s="255" t="e">
        <f>#REF!</f>
        <v>#REF!</v>
      </c>
      <c r="F68" s="247"/>
      <c r="G68" s="247"/>
    </row>
    <row r="69" spans="1:7">
      <c r="A69" s="248">
        <v>46</v>
      </c>
      <c r="B69" s="249" t="s">
        <v>442</v>
      </c>
      <c r="C69" s="113" t="s">
        <v>660</v>
      </c>
      <c r="D69" s="234">
        <v>0</v>
      </c>
      <c r="E69" s="229">
        <f>'Table-38'!$E$9</f>
        <v>0</v>
      </c>
      <c r="F69" s="247"/>
      <c r="G69" s="247"/>
    </row>
    <row r="70" spans="1:7" s="180" customFormat="1">
      <c r="A70" s="238"/>
      <c r="B70" s="681" t="s">
        <v>627</v>
      </c>
      <c r="C70" s="682"/>
      <c r="D70" s="682"/>
      <c r="E70" s="682"/>
      <c r="F70" s="682"/>
      <c r="G70" s="683"/>
    </row>
    <row r="71" spans="1:7" s="180" customFormat="1">
      <c r="A71" s="248">
        <v>47</v>
      </c>
      <c r="B71" s="249" t="s">
        <v>625</v>
      </c>
      <c r="C71" s="113" t="s">
        <v>660</v>
      </c>
      <c r="D71" s="251">
        <v>665.87908249998895</v>
      </c>
      <c r="E71" s="228">
        <f>'Table-3 to 26'!$C$97</f>
        <v>252.18815499999999</v>
      </c>
      <c r="F71" s="247">
        <f>IFERROR((E71-D71)/D71,"-")</f>
        <v>-0.62127034528073766</v>
      </c>
      <c r="G71" s="247" t="str">
        <f>IFERROR((E71-C71)/C71,"-")</f>
        <v>-</v>
      </c>
    </row>
    <row r="72" spans="1:7" s="180" customFormat="1">
      <c r="A72" s="248">
        <v>48</v>
      </c>
      <c r="B72" s="249" t="s">
        <v>440</v>
      </c>
      <c r="C72" s="113" t="s">
        <v>660</v>
      </c>
      <c r="D72" s="251">
        <v>6.6086378434368953</v>
      </c>
      <c r="E72" s="228">
        <f>'Table-3 to 26'!$D$97</f>
        <v>5.2101611117699003</v>
      </c>
      <c r="F72" s="247">
        <f>IFERROR((E72-D72)/D72,"-")</f>
        <v>-0.21161346177500653</v>
      </c>
      <c r="G72" s="247" t="str">
        <f>IFERROR((E72-C72)/C72,"-")</f>
        <v>-</v>
      </c>
    </row>
    <row r="73" spans="1:7" s="180" customFormat="1">
      <c r="A73" s="238"/>
      <c r="B73" s="681" t="s">
        <v>628</v>
      </c>
      <c r="C73" s="682"/>
      <c r="D73" s="682"/>
      <c r="E73" s="682"/>
      <c r="F73" s="682"/>
      <c r="G73" s="683"/>
    </row>
    <row r="74" spans="1:7" s="180" customFormat="1">
      <c r="A74" s="248">
        <v>49</v>
      </c>
      <c r="B74" s="249" t="s">
        <v>626</v>
      </c>
      <c r="C74" s="113" t="s">
        <v>660</v>
      </c>
      <c r="D74" s="251">
        <v>0</v>
      </c>
      <c r="E74" s="228">
        <f>'Table 27'!$M$34</f>
        <v>0.10619999999999997</v>
      </c>
      <c r="F74" s="247" t="str">
        <f>IFERROR((E74-D74)/D74,"-")</f>
        <v>-</v>
      </c>
      <c r="G74" s="247" t="str">
        <f>IFERROR((E74-C74)/C74,"-")</f>
        <v>-</v>
      </c>
    </row>
    <row r="75" spans="1:7" s="180" customFormat="1">
      <c r="A75" s="248">
        <v>50</v>
      </c>
      <c r="B75" s="249" t="s">
        <v>440</v>
      </c>
      <c r="C75" s="113" t="s">
        <v>660</v>
      </c>
      <c r="D75" s="251" t="s">
        <v>426</v>
      </c>
      <c r="E75" s="228">
        <f>'Table-3 to 26'!$E$40</f>
        <v>10</v>
      </c>
      <c r="F75" s="247" t="str">
        <f>IFERROR((E75-D75)/D75,"-")</f>
        <v>-</v>
      </c>
      <c r="G75" s="247" t="str">
        <f>IFERROR((E75-C75)/C75,"-")</f>
        <v>-</v>
      </c>
    </row>
    <row r="76" spans="1:7" s="180" customFormat="1">
      <c r="A76" s="248">
        <v>51</v>
      </c>
      <c r="B76" s="257" t="s">
        <v>201</v>
      </c>
      <c r="C76" s="113" t="s">
        <v>660</v>
      </c>
      <c r="D76" s="251">
        <v>0</v>
      </c>
      <c r="E76" s="228" t="e">
        <f>#REF!</f>
        <v>#REF!</v>
      </c>
      <c r="F76" s="247"/>
      <c r="G76" s="247"/>
    </row>
    <row r="77" spans="1:7" s="180" customFormat="1">
      <c r="A77" s="248">
        <v>52</v>
      </c>
      <c r="B77" s="249" t="s">
        <v>643</v>
      </c>
      <c r="C77" s="113" t="s">
        <v>660</v>
      </c>
      <c r="D77" s="251">
        <v>0</v>
      </c>
      <c r="E77" s="229">
        <f>'Table-38'!$N$9</f>
        <v>0</v>
      </c>
      <c r="F77" s="247"/>
      <c r="G77" s="247"/>
    </row>
    <row r="78" spans="1:7" s="180" customFormat="1">
      <c r="A78" s="238"/>
      <c r="B78" s="681" t="s">
        <v>657</v>
      </c>
      <c r="C78" s="682"/>
      <c r="D78" s="682"/>
      <c r="E78" s="682"/>
      <c r="F78" s="682"/>
      <c r="G78" s="683"/>
    </row>
    <row r="79" spans="1:7" s="180" customFormat="1">
      <c r="A79" s="248">
        <v>53</v>
      </c>
      <c r="B79" s="249" t="s">
        <v>625</v>
      </c>
      <c r="C79" s="113" t="s">
        <v>660</v>
      </c>
      <c r="D79" s="232">
        <v>8.5665000000000013</v>
      </c>
      <c r="E79" s="228">
        <f>'Table-3 to 26'!$C$146</f>
        <v>25.002000000000002</v>
      </c>
      <c r="F79" s="247">
        <f>IFERROR((E79-D79)/D79,"-")</f>
        <v>1.9185781824549113</v>
      </c>
      <c r="G79" s="247" t="s">
        <v>426</v>
      </c>
    </row>
    <row r="80" spans="1:7" s="180" customFormat="1">
      <c r="A80" s="248">
        <v>54</v>
      </c>
      <c r="B80" s="249" t="s">
        <v>440</v>
      </c>
      <c r="C80" s="113" t="s">
        <v>660</v>
      </c>
      <c r="D80" s="232">
        <v>7.3910318683242906</v>
      </c>
      <c r="E80" s="228">
        <f>'Table-3 to 26'!$D$146</f>
        <v>4.4463592512598993</v>
      </c>
      <c r="F80" s="247">
        <f>IFERROR((E80-D80)/D80,"-")</f>
        <v>-0.39841157087745221</v>
      </c>
      <c r="G80" s="247" t="s">
        <v>426</v>
      </c>
    </row>
    <row r="81" spans="1:7" s="180" customFormat="1">
      <c r="A81" s="237"/>
      <c r="B81" s="679" t="s">
        <v>680</v>
      </c>
      <c r="C81" s="679"/>
      <c r="D81" s="679"/>
      <c r="E81" s="679"/>
      <c r="F81" s="679"/>
      <c r="G81" s="679"/>
    </row>
    <row r="82" spans="1:7" s="180" customFormat="1">
      <c r="A82" s="248">
        <v>55</v>
      </c>
      <c r="B82" s="249" t="s">
        <v>626</v>
      </c>
      <c r="C82" s="113" t="s">
        <v>660</v>
      </c>
      <c r="D82" s="251">
        <v>0</v>
      </c>
      <c r="E82" s="228">
        <f>'Table 27'!I34</f>
        <v>0</v>
      </c>
      <c r="F82" s="247" t="s">
        <v>426</v>
      </c>
      <c r="G82" s="247" t="s">
        <v>426</v>
      </c>
    </row>
    <row r="83" spans="1:7">
      <c r="A83" s="248">
        <v>56</v>
      </c>
      <c r="B83" s="249" t="s">
        <v>440</v>
      </c>
      <c r="C83" s="113" t="s">
        <v>660</v>
      </c>
      <c r="D83" s="251" t="s">
        <v>426</v>
      </c>
      <c r="E83" s="228">
        <f>'Table-3 to 26'!$E$26</f>
        <v>2.9823966942148772</v>
      </c>
      <c r="F83" s="247" t="s">
        <v>426</v>
      </c>
      <c r="G83" s="247" t="s">
        <v>426</v>
      </c>
    </row>
    <row r="84" spans="1:7">
      <c r="A84" s="248">
        <v>57</v>
      </c>
      <c r="B84" s="249" t="s">
        <v>201</v>
      </c>
      <c r="C84" s="113" t="s">
        <v>660</v>
      </c>
      <c r="D84" s="251">
        <v>0</v>
      </c>
      <c r="E84" s="228" t="e">
        <f>#REF!</f>
        <v>#REF!</v>
      </c>
      <c r="F84" s="247"/>
      <c r="G84" s="247"/>
    </row>
    <row r="85" spans="1:7">
      <c r="A85" s="248">
        <v>58</v>
      </c>
      <c r="B85" s="249" t="s">
        <v>643</v>
      </c>
      <c r="C85" s="113" t="s">
        <v>660</v>
      </c>
      <c r="D85" s="251">
        <v>0</v>
      </c>
      <c r="E85" s="229">
        <f>'Table-38'!$H$9</f>
        <v>0</v>
      </c>
      <c r="F85" s="247"/>
      <c r="G85" s="247"/>
    </row>
    <row r="86" spans="1:7" ht="18.75" customHeight="1">
      <c r="A86" s="239"/>
      <c r="B86" s="673" t="s">
        <v>443</v>
      </c>
      <c r="C86" s="674"/>
      <c r="D86" s="674"/>
      <c r="E86" s="674"/>
      <c r="F86" s="674"/>
      <c r="G86" s="674"/>
    </row>
    <row r="87" spans="1:7">
      <c r="A87" s="248">
        <v>59</v>
      </c>
      <c r="B87" s="249" t="s">
        <v>444</v>
      </c>
      <c r="C87" s="113">
        <v>7.0459418963675207</v>
      </c>
      <c r="D87" s="254">
        <v>5.9261107294251447</v>
      </c>
      <c r="E87" s="228">
        <f>'Table-42'!$E$34</f>
        <v>3.7182389161706353</v>
      </c>
      <c r="F87" s="247">
        <f>(E87-D87)/D87</f>
        <v>-0.37256674977260867</v>
      </c>
      <c r="G87" s="247">
        <f>(E87-C87)/C87</f>
        <v>-0.4722864634907728</v>
      </c>
    </row>
    <row r="88" spans="1:7" s="126" customFormat="1" ht="23.25" customHeight="1">
      <c r="A88" s="236" t="s">
        <v>17</v>
      </c>
      <c r="B88" s="675" t="s">
        <v>445</v>
      </c>
      <c r="C88" s="676"/>
      <c r="D88" s="676"/>
      <c r="E88" s="676"/>
      <c r="F88" s="676"/>
      <c r="G88" s="676"/>
    </row>
    <row r="89" spans="1:7">
      <c r="A89" s="248">
        <v>60</v>
      </c>
      <c r="B89" s="249" t="s">
        <v>531</v>
      </c>
      <c r="C89" s="115">
        <v>77433</v>
      </c>
      <c r="D89" s="662">
        <v>868807</v>
      </c>
      <c r="E89" s="677">
        <f>'Table-45'!$C$7</f>
        <v>474487</v>
      </c>
      <c r="F89" s="666">
        <f>(E89-(D89+D90))/(D89+D90)</f>
        <v>-0.45386374649375522</v>
      </c>
      <c r="G89" s="666">
        <f>(E89-(C89+C90))/(C89+C90)</f>
        <v>0.90649673134334352</v>
      </c>
    </row>
    <row r="90" spans="1:7">
      <c r="A90" s="248">
        <v>61</v>
      </c>
      <c r="B90" s="249" t="s">
        <v>446</v>
      </c>
      <c r="C90" s="175">
        <v>171446</v>
      </c>
      <c r="D90" s="663"/>
      <c r="E90" s="678"/>
      <c r="F90" s="667"/>
      <c r="G90" s="667"/>
    </row>
    <row r="91" spans="1:7">
      <c r="A91" s="248">
        <v>62</v>
      </c>
      <c r="B91" s="249" t="s">
        <v>532</v>
      </c>
      <c r="C91" s="175">
        <v>62753</v>
      </c>
      <c r="D91" s="662">
        <v>106309</v>
      </c>
      <c r="E91" s="664">
        <f>'Table-45'!$D$7</f>
        <v>610141</v>
      </c>
      <c r="F91" s="666">
        <f>(E91-(D91+D92))/(D91+D92)</f>
        <v>4.7393165207085008</v>
      </c>
      <c r="G91" s="666">
        <f>(E91-(C91+C92))/(C91+C92)</f>
        <v>1.7410856683334006</v>
      </c>
    </row>
    <row r="92" spans="1:7">
      <c r="A92" s="248">
        <v>63</v>
      </c>
      <c r="B92" s="249" t="s">
        <v>447</v>
      </c>
      <c r="C92" s="175">
        <v>159838</v>
      </c>
      <c r="D92" s="663"/>
      <c r="E92" s="665"/>
      <c r="F92" s="667"/>
      <c r="G92" s="667"/>
    </row>
    <row r="93" spans="1:7">
      <c r="A93" s="248">
        <v>64</v>
      </c>
      <c r="B93" s="249" t="s">
        <v>753</v>
      </c>
      <c r="C93" s="113" t="s">
        <v>660</v>
      </c>
      <c r="D93" s="662">
        <v>1521</v>
      </c>
      <c r="E93" s="664">
        <f>'Table-45'!$E$7</f>
        <v>240000</v>
      </c>
      <c r="F93" s="666">
        <f>(E93-(D93+D94))/(D93+D94)</f>
        <v>156.79092702169626</v>
      </c>
      <c r="G93" s="671" t="s">
        <v>426</v>
      </c>
    </row>
    <row r="94" spans="1:7">
      <c r="A94" s="248">
        <v>65</v>
      </c>
      <c r="B94" s="249" t="s">
        <v>754</v>
      </c>
      <c r="C94" s="113" t="s">
        <v>660</v>
      </c>
      <c r="D94" s="663"/>
      <c r="E94" s="665"/>
      <c r="F94" s="667"/>
      <c r="G94" s="672"/>
    </row>
    <row r="95" spans="1:7">
      <c r="A95" s="248">
        <v>66</v>
      </c>
      <c r="B95" s="249" t="s">
        <v>533</v>
      </c>
      <c r="C95" s="175">
        <v>2244.7640991254475</v>
      </c>
      <c r="D95" s="662">
        <v>1000</v>
      </c>
      <c r="E95" s="664" t="e">
        <f>'Table-45'!#REF!</f>
        <v>#REF!</v>
      </c>
      <c r="F95" s="666" t="e">
        <f>(E95-D95)/D95</f>
        <v>#REF!</v>
      </c>
      <c r="G95" s="247" t="e">
        <f>(E95-C95)/C95</f>
        <v>#REF!</v>
      </c>
    </row>
    <row r="96" spans="1:7">
      <c r="A96" s="248">
        <v>67</v>
      </c>
      <c r="B96" s="249" t="s">
        <v>448</v>
      </c>
      <c r="C96" s="115">
        <v>1000</v>
      </c>
      <c r="D96" s="663"/>
      <c r="E96" s="665"/>
      <c r="F96" s="667"/>
      <c r="G96" s="247" t="e">
        <f>(E95-C96)/C96</f>
        <v>#REF!</v>
      </c>
    </row>
    <row r="97" spans="1:7">
      <c r="A97" s="248">
        <v>68</v>
      </c>
      <c r="B97" s="249" t="s">
        <v>777</v>
      </c>
      <c r="C97" s="115" t="s">
        <v>660</v>
      </c>
      <c r="D97" s="266">
        <v>90049</v>
      </c>
      <c r="E97" s="267">
        <f>'Table-45'!F7</f>
        <v>188007</v>
      </c>
      <c r="F97" s="247">
        <f>IFERROR((E97-D97)/D97,"-")</f>
        <v>1.0878299592444114</v>
      </c>
      <c r="G97" s="247" t="s">
        <v>426</v>
      </c>
    </row>
    <row r="98" spans="1:7">
      <c r="A98" s="248">
        <v>69</v>
      </c>
      <c r="B98" s="249" t="s">
        <v>778</v>
      </c>
      <c r="C98" s="115" t="s">
        <v>660</v>
      </c>
      <c r="D98" s="266">
        <v>924.54916767537679</v>
      </c>
      <c r="E98" s="267">
        <f>'Table-45'!F8</f>
        <v>371.62</v>
      </c>
      <c r="F98" s="247">
        <f>IFERROR((E98-D98)/D98,"-")</f>
        <v>-0.59805274506452055</v>
      </c>
      <c r="G98" s="247" t="s">
        <v>426</v>
      </c>
    </row>
    <row r="99" spans="1:7" ht="42" customHeight="1">
      <c r="A99" s="668" t="s">
        <v>534</v>
      </c>
      <c r="B99" s="669"/>
      <c r="C99" s="669"/>
      <c r="D99" s="669"/>
      <c r="E99" s="669"/>
      <c r="F99" s="670"/>
    </row>
  </sheetData>
  <mergeCells count="42">
    <mergeCell ref="B37:G37"/>
    <mergeCell ref="A1:G1"/>
    <mergeCell ref="B3:G3"/>
    <mergeCell ref="B11:G11"/>
    <mergeCell ref="B12:G12"/>
    <mergeCell ref="B14:G14"/>
    <mergeCell ref="B15:G15"/>
    <mergeCell ref="B16:G16"/>
    <mergeCell ref="B21:G21"/>
    <mergeCell ref="B24:G24"/>
    <mergeCell ref="B29:G29"/>
    <mergeCell ref="B32:G32"/>
    <mergeCell ref="B81:G81"/>
    <mergeCell ref="B42:G42"/>
    <mergeCell ref="B43:G43"/>
    <mergeCell ref="B48:G48"/>
    <mergeCell ref="B51:G51"/>
    <mergeCell ref="B56:G56"/>
    <mergeCell ref="B59:G59"/>
    <mergeCell ref="B64:G64"/>
    <mergeCell ref="B65:G65"/>
    <mergeCell ref="B70:G70"/>
    <mergeCell ref="B73:G73"/>
    <mergeCell ref="B78:G78"/>
    <mergeCell ref="B86:G86"/>
    <mergeCell ref="B88:G88"/>
    <mergeCell ref="D89:D90"/>
    <mergeCell ref="E89:E90"/>
    <mergeCell ref="F89:F90"/>
    <mergeCell ref="G89:G90"/>
    <mergeCell ref="G91:G92"/>
    <mergeCell ref="D93:D94"/>
    <mergeCell ref="E93:E94"/>
    <mergeCell ref="F93:F94"/>
    <mergeCell ref="G93:G94"/>
    <mergeCell ref="D95:D96"/>
    <mergeCell ref="E95:E96"/>
    <mergeCell ref="F95:F96"/>
    <mergeCell ref="A99:F99"/>
    <mergeCell ref="D91:D92"/>
    <mergeCell ref="E91:E92"/>
    <mergeCell ref="F91:F92"/>
  </mergeCells>
  <pageMargins left="0.7" right="0.7" top="0.75" bottom="0.75" header="0.3" footer="0.3"/>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24"/>
  <dimension ref="A1:D18"/>
  <sheetViews>
    <sheetView workbookViewId="0">
      <selection sqref="A1:C1"/>
    </sheetView>
  </sheetViews>
  <sheetFormatPr defaultRowHeight="15"/>
  <cols>
    <col min="1" max="1" width="40.5703125" customWidth="1"/>
    <col min="2" max="2" width="11.28515625" customWidth="1"/>
    <col min="3" max="3" width="11.5703125" bestFit="1" customWidth="1"/>
  </cols>
  <sheetData>
    <row r="1" spans="1:4">
      <c r="A1" s="690" t="s">
        <v>567</v>
      </c>
      <c r="B1" s="691"/>
      <c r="C1" s="691"/>
    </row>
    <row r="2" spans="1:4" hidden="1">
      <c r="A2" s="116" t="s">
        <v>456</v>
      </c>
      <c r="B2" s="116" t="s">
        <v>457</v>
      </c>
    </row>
    <row r="3" spans="1:4">
      <c r="A3" s="117" t="s">
        <v>458</v>
      </c>
      <c r="B3" s="118">
        <v>45</v>
      </c>
      <c r="C3" s="145">
        <f>B3/$B$7</f>
        <v>0.54216867469879515</v>
      </c>
      <c r="D3" s="122"/>
    </row>
    <row r="4" spans="1:4">
      <c r="A4" s="117" t="s">
        <v>459</v>
      </c>
      <c r="B4" s="118">
        <v>36</v>
      </c>
      <c r="C4" s="145">
        <f>B4/$B$7</f>
        <v>0.43373493975903615</v>
      </c>
      <c r="D4" s="122"/>
    </row>
    <row r="5" spans="1:4">
      <c r="A5" s="117" t="s">
        <v>460</v>
      </c>
      <c r="B5" s="118">
        <v>2</v>
      </c>
      <c r="C5" s="145">
        <f>B5/$B$7</f>
        <v>2.4096385542168676E-2</v>
      </c>
      <c r="D5" s="122"/>
    </row>
    <row r="6" spans="1:4">
      <c r="A6" s="117" t="s">
        <v>461</v>
      </c>
      <c r="B6" s="118">
        <v>0</v>
      </c>
      <c r="C6" s="145">
        <f>B6/$B$7</f>
        <v>0</v>
      </c>
      <c r="D6" s="122"/>
    </row>
    <row r="7" spans="1:4">
      <c r="A7" s="117"/>
      <c r="B7" s="143">
        <f>SUM(B3:B6)</f>
        <v>83</v>
      </c>
      <c r="C7" s="144">
        <f>SUM(C3:C6)</f>
        <v>0.99999999999999989</v>
      </c>
    </row>
    <row r="9" spans="1:4">
      <c r="B9" s="120"/>
    </row>
    <row r="10" spans="1:4" ht="23.25">
      <c r="A10" s="127"/>
      <c r="B10" s="120"/>
    </row>
    <row r="11" spans="1:4">
      <c r="B11" s="120"/>
      <c r="C11" s="120"/>
    </row>
    <row r="12" spans="1:4">
      <c r="B12" s="121"/>
      <c r="C12" s="120"/>
    </row>
    <row r="13" spans="1:4">
      <c r="C13" s="120"/>
    </row>
    <row r="14" spans="1:4">
      <c r="C14" s="120"/>
    </row>
    <row r="18" spans="3:3">
      <c r="C18">
        <f>C17/1.53*100</f>
        <v>0</v>
      </c>
    </row>
  </sheetData>
  <mergeCells count="1">
    <mergeCell ref="A1:C1"/>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25"/>
  <dimension ref="A1"/>
  <sheetViews>
    <sheetView workbookViewId="0">
      <selection activeCell="S10" sqref="S10"/>
    </sheetView>
  </sheetViews>
  <sheetFormatPr defaultRowHeight="15"/>
  <sheetData/>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27"/>
  <dimension ref="A1:H76"/>
  <sheetViews>
    <sheetView workbookViewId="0">
      <selection activeCell="H12" sqref="H12"/>
    </sheetView>
  </sheetViews>
  <sheetFormatPr defaultRowHeight="15"/>
  <cols>
    <col min="1" max="1" width="12.5703125" customWidth="1"/>
    <col min="2" max="2" width="47.5703125" customWidth="1"/>
    <col min="3" max="3" width="16.5703125" bestFit="1" customWidth="1"/>
    <col min="7" max="7" width="17.5703125" customWidth="1"/>
    <col min="8" max="8" width="37.85546875" customWidth="1"/>
  </cols>
  <sheetData>
    <row r="1" spans="1:8" ht="15.75">
      <c r="A1" s="95" t="s">
        <v>29</v>
      </c>
      <c r="B1" s="95" t="s">
        <v>30</v>
      </c>
      <c r="G1" s="19" t="s">
        <v>29</v>
      </c>
      <c r="H1" t="str">
        <f>VLOOKUP(G1,A1:$A$1:$B$52,2,FALSE)</f>
        <v>ACB ( India) Limited</v>
      </c>
    </row>
    <row r="2" spans="1:8" ht="15.75">
      <c r="A2" s="95" t="s">
        <v>31</v>
      </c>
      <c r="B2" s="95" t="s">
        <v>32</v>
      </c>
      <c r="C2" s="102" t="s">
        <v>408</v>
      </c>
      <c r="G2" s="96" t="s">
        <v>35</v>
      </c>
      <c r="H2" t="str">
        <f>VLOOKUP(G2,A$1:$A2:$B$52,2,FALSE)</f>
        <v>AD Hydro Power Limited</v>
      </c>
    </row>
    <row r="3" spans="1:8" ht="15.75">
      <c r="A3" s="95" t="s">
        <v>33</v>
      </c>
      <c r="B3" s="95" t="s">
        <v>34</v>
      </c>
      <c r="C3" s="102" t="s">
        <v>409</v>
      </c>
      <c r="G3" s="19" t="s">
        <v>39</v>
      </c>
      <c r="H3" t="str">
        <f>VLOOKUP(G3,A$1:$A3:$B$52,2,FALSE)</f>
        <v>Bharat Aluminium Company Limited</v>
      </c>
    </row>
    <row r="4" spans="1:8" ht="15.75">
      <c r="A4" s="95" t="s">
        <v>35</v>
      </c>
      <c r="B4" s="95" t="s">
        <v>36</v>
      </c>
      <c r="C4" s="102" t="s">
        <v>410</v>
      </c>
      <c r="G4" s="19" t="s">
        <v>45</v>
      </c>
      <c r="H4" t="str">
        <f>VLOOKUP(G4,A$1:$A4:$B$52,2,FALSE)</f>
        <v>Coastal Gujarat Power Limited</v>
      </c>
    </row>
    <row r="5" spans="1:8" ht="15.75">
      <c r="A5" s="95" t="s">
        <v>39</v>
      </c>
      <c r="B5" s="95" t="s">
        <v>40</v>
      </c>
      <c r="C5" s="102" t="s">
        <v>136</v>
      </c>
      <c r="G5" s="19" t="s">
        <v>137</v>
      </c>
      <c r="H5" t="str">
        <f>VLOOKUP(G5,A$1:$A5:$B$52,2,FALSE)</f>
        <v>Chuzachen Hydro electric power project</v>
      </c>
    </row>
    <row r="6" spans="1:8" ht="15.75">
      <c r="A6" s="95" t="s">
        <v>41</v>
      </c>
      <c r="B6" s="95" t="s">
        <v>42</v>
      </c>
      <c r="G6" s="19" t="s">
        <v>359</v>
      </c>
      <c r="H6" t="str">
        <f>VLOOKUP(G6,A$1:$A6:$B$52,2,FALSE)</f>
        <v>Donga Mahua Captive Power Plant</v>
      </c>
    </row>
    <row r="7" spans="1:8" ht="15.75">
      <c r="A7" s="95" t="s">
        <v>43</v>
      </c>
      <c r="B7" s="95" t="s">
        <v>44</v>
      </c>
      <c r="G7" s="19" t="s">
        <v>408</v>
      </c>
      <c r="H7" t="e">
        <f>VLOOKUP(G7,A$1:$A7:$B$52,2,FALSE)</f>
        <v>#N/A</v>
      </c>
    </row>
    <row r="8" spans="1:8" ht="15.75">
      <c r="A8" s="95" t="s">
        <v>45</v>
      </c>
      <c r="B8" s="95" t="s">
        <v>46</v>
      </c>
      <c r="G8" s="19" t="s">
        <v>51</v>
      </c>
      <c r="H8" t="str">
        <f>VLOOKUP(G8,A$1:$A8:$B$52,2,FALSE)</f>
        <v>EMCO Energy Limited</v>
      </c>
    </row>
    <row r="9" spans="1:8" ht="31.5">
      <c r="A9" s="95" t="s">
        <v>137</v>
      </c>
      <c r="B9" s="95" t="s">
        <v>369</v>
      </c>
      <c r="G9" s="19" t="s">
        <v>135</v>
      </c>
      <c r="H9" t="str">
        <f>VLOOKUP(G9,A$1:$A9:$B$52,2,FALSE)</f>
        <v>Essar Steel Ltd</v>
      </c>
    </row>
    <row r="10" spans="1:8" ht="15.75">
      <c r="A10" s="95" t="s">
        <v>394</v>
      </c>
      <c r="B10" s="95" t="s">
        <v>395</v>
      </c>
      <c r="G10" s="19" t="s">
        <v>409</v>
      </c>
      <c r="H10" t="e">
        <f>VLOOKUP(G10,A$1:$A10:$B$52,2,FALSE)</f>
        <v>#N/A</v>
      </c>
    </row>
    <row r="11" spans="1:8" ht="15.75">
      <c r="A11" s="95" t="s">
        <v>359</v>
      </c>
      <c r="B11" s="95" t="s">
        <v>48</v>
      </c>
      <c r="G11" s="19" t="s">
        <v>361</v>
      </c>
      <c r="H11" t="str">
        <f>VLOOKUP(G11,A$1:$A11:$B$52,2,FALSE)</f>
        <v>GMR Kamalanga Energy Ltd.</v>
      </c>
    </row>
    <row r="12" spans="1:8" ht="31.5">
      <c r="A12" s="95" t="s">
        <v>416</v>
      </c>
      <c r="B12" s="95" t="s">
        <v>417</v>
      </c>
      <c r="G12" s="19" t="s">
        <v>401</v>
      </c>
      <c r="H12" t="str">
        <f>VLOOKUP(G12,A$1:$A12:$B$52,2,FALSE)</f>
        <v>Jaypee Nigrie Super Thermal Power Project </v>
      </c>
    </row>
    <row r="13" spans="1:8" ht="15.75">
      <c r="A13" s="95" t="s">
        <v>413</v>
      </c>
      <c r="B13" s="95" t="s">
        <v>418</v>
      </c>
      <c r="G13" s="19" t="s">
        <v>58</v>
      </c>
      <c r="H13" t="str">
        <f>VLOOKUP(G13,A$1:$A13:$B$52,2,FALSE)</f>
        <v>Jindal Power Limited</v>
      </c>
    </row>
    <row r="14" spans="1:8" ht="15.75">
      <c r="A14" s="95" t="s">
        <v>49</v>
      </c>
      <c r="B14" s="95" t="s">
        <v>50</v>
      </c>
      <c r="G14" s="19" t="s">
        <v>360</v>
      </c>
      <c r="H14" t="str">
        <f>VLOOKUP(G14,A$1:$A14:$B$52,2,FALSE)</f>
        <v>Jindal Power Ltd Stage II</v>
      </c>
    </row>
    <row r="15" spans="1:8" ht="15.75">
      <c r="A15" s="95" t="s">
        <v>51</v>
      </c>
      <c r="B15" s="95" t="s">
        <v>52</v>
      </c>
      <c r="G15" s="96" t="s">
        <v>60</v>
      </c>
      <c r="H15" t="str">
        <f>VLOOKUP(G15,A$1:$A15:$B$52,2,FALSE)</f>
        <v xml:space="preserve">Jaypee Karcham Hydro Corporation Limited </v>
      </c>
    </row>
    <row r="16" spans="1:8" ht="31.5">
      <c r="A16" s="95" t="s">
        <v>135</v>
      </c>
      <c r="B16" s="95" t="s">
        <v>371</v>
      </c>
      <c r="G16" s="19" t="s">
        <v>410</v>
      </c>
      <c r="H16" t="e">
        <f>VLOOKUP(G16,A$1:$A16:$B$52,2,FALSE)</f>
        <v>#N/A</v>
      </c>
    </row>
    <row r="17" spans="1:8" ht="47.25">
      <c r="A17" s="95" t="s">
        <v>361</v>
      </c>
      <c r="B17" s="95" t="s">
        <v>384</v>
      </c>
      <c r="G17" s="19" t="s">
        <v>62</v>
      </c>
      <c r="H17" t="str">
        <f>VLOOKUP(G17,A$1:$A17:$B$52,2,FALSE)</f>
        <v>Lanco Budhil Hydro Power Private Limited</v>
      </c>
    </row>
    <row r="18" spans="1:8" ht="15.75">
      <c r="A18" s="95" t="s">
        <v>54</v>
      </c>
      <c r="B18" s="95" t="s">
        <v>55</v>
      </c>
      <c r="G18" s="19" t="s">
        <v>64</v>
      </c>
      <c r="H18" t="str">
        <f>VLOOKUP(G18,A$1:$A18:$B$52,2,FALSE)</f>
        <v>Lanco Amarkantak Power Private Limited</v>
      </c>
    </row>
    <row r="19" spans="1:8" ht="15.75">
      <c r="A19" s="95" t="s">
        <v>56</v>
      </c>
      <c r="B19" s="95" t="s">
        <v>57</v>
      </c>
      <c r="G19" s="19" t="s">
        <v>136</v>
      </c>
      <c r="H19" t="e">
        <f>VLOOKUP(G19,A$1:$A19:$B$52,2,FALSE)</f>
        <v>#N/A</v>
      </c>
    </row>
    <row r="20" spans="1:8" ht="31.5">
      <c r="A20" s="95" t="s">
        <v>401</v>
      </c>
      <c r="B20" s="95" t="s">
        <v>419</v>
      </c>
      <c r="G20" s="19" t="s">
        <v>69</v>
      </c>
      <c r="H20" t="str">
        <f>VLOOKUP(G20,A$1:$A20:$B$52,2,FALSE)</f>
        <v>Meenakshi Energy Private Limited</v>
      </c>
    </row>
    <row r="21" spans="1:8" ht="31.5">
      <c r="A21" s="95" t="s">
        <v>58</v>
      </c>
      <c r="B21" s="95" t="s">
        <v>59</v>
      </c>
      <c r="G21" s="19" t="s">
        <v>75</v>
      </c>
      <c r="H21" t="str">
        <f>VLOOKUP(G21,A$1:$A21:$B$52,2,FALSE)</f>
        <v>North Eastern Electric Power Corporation Limited. Stations</v>
      </c>
    </row>
    <row r="22" spans="1:8" ht="31.5">
      <c r="A22" s="95" t="s">
        <v>360</v>
      </c>
      <c r="B22" s="95" t="s">
        <v>383</v>
      </c>
      <c r="G22" s="96" t="s">
        <v>79</v>
      </c>
      <c r="H22" t="str">
        <f>VLOOKUP(G22,A$1:$A22:$B$52,2,FALSE)</f>
        <v>National Hydro Electric Power Corporation Ltd. Stations</v>
      </c>
    </row>
    <row r="23" spans="1:8" ht="15.75">
      <c r="A23" s="95" t="s">
        <v>392</v>
      </c>
      <c r="B23" s="95" t="s">
        <v>396</v>
      </c>
      <c r="G23" s="96" t="s">
        <v>81</v>
      </c>
      <c r="H23" t="str">
        <f>VLOOKUP(G23,A$1:$A23:$B$52,2,FALSE)</f>
        <v xml:space="preserve">Nathpa Jhakri Hydroelectric Power Station </v>
      </c>
    </row>
    <row r="24" spans="1:8" ht="47.25">
      <c r="A24" s="95" t="s">
        <v>60</v>
      </c>
      <c r="B24" s="95" t="s">
        <v>61</v>
      </c>
      <c r="G24" s="19" t="s">
        <v>85</v>
      </c>
      <c r="H24" t="str">
        <f>VLOOKUP(G24,A$1:$A24:$B$52,2,FALSE)</f>
        <v>NTPC - SAIL Power Company Private Limited</v>
      </c>
    </row>
    <row r="25" spans="1:8" ht="47.25">
      <c r="A25" s="95" t="s">
        <v>420</v>
      </c>
      <c r="B25" s="95" t="s">
        <v>421</v>
      </c>
      <c r="G25" s="19" t="s">
        <v>356</v>
      </c>
      <c r="H25" t="str">
        <f>VLOOKUP(G25,A$1:$A25:$B$52,2,FALSE)</f>
        <v>Oil and Natural Gas Corporation, Palatana</v>
      </c>
    </row>
    <row r="26" spans="1:8" ht="31.5">
      <c r="A26" s="95" t="s">
        <v>62</v>
      </c>
      <c r="B26" s="95" t="s">
        <v>63</v>
      </c>
      <c r="G26" s="19" t="s">
        <v>391</v>
      </c>
      <c r="H26" t="str">
        <f>VLOOKUP(G26,A$1:$A26:$B$52,2,FALSE)</f>
        <v>Rangit Hydro electric power project</v>
      </c>
    </row>
    <row r="27" spans="1:8" ht="31.5">
      <c r="A27" s="95" t="s">
        <v>64</v>
      </c>
      <c r="B27" s="95" t="s">
        <v>65</v>
      </c>
      <c r="G27" s="19" t="s">
        <v>93</v>
      </c>
      <c r="H27" t="str">
        <f>VLOOKUP(G27,A$1:$A27:$B$52,2,FALSE)</f>
        <v>Ratnagiri Gas and Power Private Limited</v>
      </c>
    </row>
    <row r="28" spans="1:8" ht="47.25">
      <c r="A28" s="95" t="s">
        <v>67</v>
      </c>
      <c r="B28" s="95" t="s">
        <v>422</v>
      </c>
      <c r="G28" s="19" t="s">
        <v>100</v>
      </c>
      <c r="H28" t="str">
        <f>VLOOKUP(G28,A$1:$A28:$B$52,2,FALSE)</f>
        <v xml:space="preserve">Shree Cement Limited </v>
      </c>
    </row>
    <row r="29" spans="1:8" ht="15.75">
      <c r="A29" s="95" t="s">
        <v>358</v>
      </c>
      <c r="B29" s="95" t="s">
        <v>378</v>
      </c>
      <c r="G29" s="19" t="s">
        <v>102</v>
      </c>
      <c r="H29" t="str">
        <f>VLOOKUP(G29,A$1:$A29:$B$52,2,FALSE)</f>
        <v>Simhapuri Energy Private Limited</v>
      </c>
    </row>
    <row r="30" spans="1:8" ht="15.75">
      <c r="A30" s="95" t="s">
        <v>69</v>
      </c>
      <c r="B30" s="95" t="s">
        <v>70</v>
      </c>
      <c r="G30" s="19" t="s">
        <v>106</v>
      </c>
      <c r="H30" t="str">
        <f>VLOOKUP(G30,A$1:$A30:$B$52,2,FALSE)</f>
        <v>Sterlite Energy Limited</v>
      </c>
    </row>
    <row r="31" spans="1:8" ht="15.75">
      <c r="A31" s="95" t="s">
        <v>71</v>
      </c>
      <c r="B31" s="95" t="s">
        <v>72</v>
      </c>
      <c r="G31" s="19" t="s">
        <v>393</v>
      </c>
      <c r="H31" t="str">
        <f>VLOOKUP(G31,A$1:$A31:$B$52,2,FALSE)</f>
        <v>Teesta Hydro electric power project</v>
      </c>
    </row>
    <row r="32" spans="1:8" ht="15.75">
      <c r="A32" s="95" t="s">
        <v>73</v>
      </c>
      <c r="B32" s="95" t="s">
        <v>74</v>
      </c>
      <c r="G32" s="19" t="s">
        <v>362</v>
      </c>
      <c r="H32" t="str">
        <f>VLOOKUP(G32,A$1:$A32:$B$52,2,FALSE)</f>
        <v>Vandana Vidyut Limited</v>
      </c>
    </row>
    <row r="33" spans="1:7" ht="31.5">
      <c r="A33" s="95" t="s">
        <v>75</v>
      </c>
      <c r="B33" s="95" t="s">
        <v>76</v>
      </c>
    </row>
    <row r="34" spans="1:7" ht="31.5">
      <c r="A34" s="95" t="s">
        <v>79</v>
      </c>
      <c r="B34" s="95" t="s">
        <v>80</v>
      </c>
    </row>
    <row r="35" spans="1:7" ht="15.75">
      <c r="A35" s="95" t="s">
        <v>81</v>
      </c>
      <c r="B35" s="95" t="s">
        <v>82</v>
      </c>
    </row>
    <row r="36" spans="1:7" ht="15.75">
      <c r="A36" s="95" t="s">
        <v>83</v>
      </c>
      <c r="B36" s="95" t="s">
        <v>84</v>
      </c>
    </row>
    <row r="37" spans="1:7" ht="15.75">
      <c r="A37" s="95" t="s">
        <v>85</v>
      </c>
      <c r="B37" s="95" t="s">
        <v>86</v>
      </c>
    </row>
    <row r="38" spans="1:7" ht="47.25">
      <c r="A38" s="95" t="s">
        <v>356</v>
      </c>
      <c r="B38" s="95" t="s">
        <v>379</v>
      </c>
    </row>
    <row r="39" spans="1:7" ht="15.75">
      <c r="A39" s="95" t="s">
        <v>423</v>
      </c>
      <c r="B39" s="95" t="s">
        <v>398</v>
      </c>
    </row>
    <row r="40" spans="1:7" ht="15.75">
      <c r="A40" s="95" t="s">
        <v>87</v>
      </c>
      <c r="B40" s="95" t="s">
        <v>88</v>
      </c>
    </row>
    <row r="41" spans="1:7" ht="15.75">
      <c r="A41" s="95" t="s">
        <v>89</v>
      </c>
      <c r="B41" s="95" t="s">
        <v>90</v>
      </c>
    </row>
    <row r="42" spans="1:7" ht="31.5">
      <c r="A42" s="95" t="s">
        <v>391</v>
      </c>
      <c r="B42" s="95" t="s">
        <v>399</v>
      </c>
      <c r="G42" s="96"/>
    </row>
    <row r="43" spans="1:7" ht="15.75">
      <c r="A43" s="95" t="s">
        <v>91</v>
      </c>
      <c r="B43" s="95" t="s">
        <v>92</v>
      </c>
      <c r="G43" s="96"/>
    </row>
    <row r="44" spans="1:7" ht="15.75">
      <c r="A44" s="95" t="s">
        <v>93</v>
      </c>
      <c r="B44" s="95" t="s">
        <v>94</v>
      </c>
      <c r="G44" s="96"/>
    </row>
    <row r="45" spans="1:7" ht="15.75">
      <c r="A45" s="95" t="s">
        <v>95</v>
      </c>
      <c r="B45" s="95" t="s">
        <v>96</v>
      </c>
      <c r="G45" s="96"/>
    </row>
    <row r="46" spans="1:7" ht="15.75">
      <c r="A46" s="95" t="s">
        <v>98</v>
      </c>
      <c r="B46" s="95" t="s">
        <v>99</v>
      </c>
      <c r="G46" s="96"/>
    </row>
    <row r="47" spans="1:7" ht="31.5">
      <c r="A47" s="95" t="s">
        <v>100</v>
      </c>
      <c r="B47" s="95" t="s">
        <v>101</v>
      </c>
      <c r="G47" s="96"/>
    </row>
    <row r="48" spans="1:7" ht="31.5">
      <c r="A48" s="95" t="s">
        <v>102</v>
      </c>
      <c r="B48" s="95" t="s">
        <v>103</v>
      </c>
      <c r="G48" s="96"/>
    </row>
    <row r="49" spans="1:7" ht="15.75">
      <c r="A49" s="95" t="s">
        <v>106</v>
      </c>
      <c r="B49" s="95" t="s">
        <v>107</v>
      </c>
      <c r="G49" s="96"/>
    </row>
    <row r="50" spans="1:7" ht="31.5">
      <c r="A50" s="95" t="s">
        <v>393</v>
      </c>
      <c r="B50" s="95" t="s">
        <v>400</v>
      </c>
      <c r="G50" s="96"/>
    </row>
    <row r="51" spans="1:7" ht="15.75">
      <c r="A51" s="95" t="s">
        <v>110</v>
      </c>
      <c r="B51" s="95" t="s">
        <v>111</v>
      </c>
      <c r="G51" s="96"/>
    </row>
    <row r="52" spans="1:7" ht="31.5">
      <c r="A52" s="95" t="s">
        <v>362</v>
      </c>
      <c r="B52" s="95" t="s">
        <v>390</v>
      </c>
      <c r="G52" s="96"/>
    </row>
    <row r="53" spans="1:7">
      <c r="G53" s="96"/>
    </row>
    <row r="54" spans="1:7">
      <c r="G54" s="96"/>
    </row>
    <row r="55" spans="1:7">
      <c r="G55" s="96"/>
    </row>
    <row r="56" spans="1:7">
      <c r="G56" s="96"/>
    </row>
    <row r="57" spans="1:7">
      <c r="G57" s="96"/>
    </row>
    <row r="58" spans="1:7">
      <c r="G58" s="96"/>
    </row>
    <row r="59" spans="1:7">
      <c r="G59" s="96"/>
    </row>
    <row r="60" spans="1:7">
      <c r="G60" s="96"/>
    </row>
    <row r="61" spans="1:7">
      <c r="G61" s="96"/>
    </row>
    <row r="62" spans="1:7">
      <c r="G62" s="96"/>
    </row>
    <row r="63" spans="1:7">
      <c r="G63" s="96"/>
    </row>
    <row r="64" spans="1:7">
      <c r="G64" s="96"/>
    </row>
    <row r="65" spans="7:7">
      <c r="G65" s="96"/>
    </row>
    <row r="66" spans="7:7">
      <c r="G66" s="96"/>
    </row>
    <row r="67" spans="7:7">
      <c r="G67" s="96"/>
    </row>
    <row r="68" spans="7:7">
      <c r="G68" s="96"/>
    </row>
    <row r="69" spans="7:7">
      <c r="G69" s="96"/>
    </row>
    <row r="70" spans="7:7">
      <c r="G70" s="96"/>
    </row>
    <row r="71" spans="7:7">
      <c r="G71" s="96"/>
    </row>
    <row r="72" spans="7:7">
      <c r="G72" s="96"/>
    </row>
    <row r="73" spans="7:7">
      <c r="G73" s="96"/>
    </row>
    <row r="74" spans="7:7">
      <c r="G74" s="96"/>
    </row>
    <row r="75" spans="7:7">
      <c r="G75" s="96"/>
    </row>
    <row r="76" spans="7:7">
      <c r="G76" s="96"/>
    </row>
  </sheetData>
  <sortState ref="G1:G32">
    <sortCondition ref="G1:G32"/>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43</vt:i4>
      </vt:variant>
      <vt:variant>
        <vt:lpstr>Named Ranges</vt:lpstr>
      </vt:variant>
      <vt:variant>
        <vt:i4>18</vt:i4>
      </vt:variant>
    </vt:vector>
  </HeadingPairs>
  <TitlesOfParts>
    <vt:vector size="61" baseType="lpstr">
      <vt:lpstr>Contents</vt:lpstr>
      <vt:lpstr>Abbrevation</vt:lpstr>
      <vt:lpstr>Abbreviations-List</vt:lpstr>
      <vt:lpstr>Table-1</vt:lpstr>
      <vt:lpstr>Summary Table-1 (N)</vt:lpstr>
      <vt:lpstr>Fig 7</vt:lpstr>
      <vt:lpstr>data-chart 4 (E)</vt:lpstr>
      <vt:lpstr>data-chart4 (N)</vt:lpstr>
      <vt:lpstr>Table-2</vt:lpstr>
      <vt:lpstr>Table-3 to 26</vt:lpstr>
      <vt:lpstr>Table-27</vt:lpstr>
      <vt:lpstr>Table-28</vt:lpstr>
      <vt:lpstr>Table-29</vt:lpstr>
      <vt:lpstr>Table-30</vt:lpstr>
      <vt:lpstr>Table-31</vt:lpstr>
      <vt:lpstr>Table-32</vt:lpstr>
      <vt:lpstr>Table-33</vt:lpstr>
      <vt:lpstr>Table-34</vt:lpstr>
      <vt:lpstr>Table-35</vt:lpstr>
      <vt:lpstr>Table-36</vt:lpstr>
      <vt:lpstr>Table-37</vt:lpstr>
      <vt:lpstr>Table-38</vt:lpstr>
      <vt:lpstr>Table 16B</vt:lpstr>
      <vt:lpstr>Table 27</vt:lpstr>
      <vt:lpstr>Table-39</vt:lpstr>
      <vt:lpstr>Table-40(a)</vt:lpstr>
      <vt:lpstr>Table-40(b)</vt:lpstr>
      <vt:lpstr>Table 28(c)</vt:lpstr>
      <vt:lpstr>Table-40(c)</vt:lpstr>
      <vt:lpstr>Table-40(d)</vt:lpstr>
      <vt:lpstr>Table-41</vt:lpstr>
      <vt:lpstr>Table 32 (INTERIM)</vt:lpstr>
      <vt:lpstr>Table-42</vt:lpstr>
      <vt:lpstr>Table 29</vt:lpstr>
      <vt:lpstr>Table-43</vt:lpstr>
      <vt:lpstr>Table-44</vt:lpstr>
      <vt:lpstr>Table-45</vt:lpstr>
      <vt:lpstr>Table-46(a,b)</vt:lpstr>
      <vt:lpstr>List of Licensees</vt:lpstr>
      <vt:lpstr>Comparison sheet  (N)</vt:lpstr>
      <vt:lpstr>Figure 7</vt:lpstr>
      <vt:lpstr>Forward Curve</vt:lpstr>
      <vt:lpstr>Sheet1</vt:lpstr>
      <vt:lpstr>Contents!OLE_LINK1</vt:lpstr>
      <vt:lpstr>'Comparison sheet  (N)'!Print_Area</vt:lpstr>
      <vt:lpstr>'List of Licensees'!Print_Area</vt:lpstr>
      <vt:lpstr>'Summary Table-1 (N)'!Print_Area</vt:lpstr>
      <vt:lpstr>'Table 16B'!Print_Area</vt:lpstr>
      <vt:lpstr>'Table 28(c)'!Print_Area</vt:lpstr>
      <vt:lpstr>'Table 29'!Print_Area</vt:lpstr>
      <vt:lpstr>'Table 32 (INTERIM)'!Print_Area</vt:lpstr>
      <vt:lpstr>'Table-1'!Print_Area</vt:lpstr>
      <vt:lpstr>'Table-3 to 26'!Print_Area</vt:lpstr>
      <vt:lpstr>'Table-38'!Print_Area</vt:lpstr>
      <vt:lpstr>'Table-40(a)'!Print_Area</vt:lpstr>
      <vt:lpstr>'Table-40(b)'!Print_Area</vt:lpstr>
      <vt:lpstr>'Table-40(c)'!Print_Area</vt:lpstr>
      <vt:lpstr>'Table-40(d)'!Print_Area</vt:lpstr>
      <vt:lpstr>'Table-41'!Print_Area</vt:lpstr>
      <vt:lpstr>'Table-42'!Print_Area</vt:lpstr>
      <vt:lpstr>'Table-46(a,b)'!Print_Area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CERC GAGAN DIWAN</cp:lastModifiedBy>
  <cp:lastPrinted>2026-03-25T09:50:03Z</cp:lastPrinted>
  <dcterms:created xsi:type="dcterms:W3CDTF">2020-08-31T02:07:24Z</dcterms:created>
  <dcterms:modified xsi:type="dcterms:W3CDTF">2026-03-27T04:33:33Z</dcterms:modified>
</cp:coreProperties>
</file>